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autoCompressPictures="0"/>
  <bookViews>
    <workbookView xWindow="0" yWindow="0" windowWidth="19440" windowHeight="11556"/>
  </bookViews>
  <sheets>
    <sheet name="Quickscan listed countries" sheetId="1" r:id="rId1"/>
    <sheet name="Scoring and ranking top tax hav" sheetId="2" r:id="rId2"/>
    <sheet name="Scoring explained" sheetId="7" r:id="rId3"/>
    <sheet name="Ranking debt liability countrie" sheetId="5" r:id="rId4"/>
    <sheet name="CDIS Inward debt" sheetId="4" state="hidden" r:id="rId5"/>
    <sheet name="CDIS Outward debt" sheetId="6" state="hidden" r:id="rId6"/>
  </sheets>
  <calcPr calcId="125725" concurrentCalc="0"/>
  <extLst xmlns:x15="http://schemas.microsoft.com/office/spreadsheetml/2010/11/main">
    <ext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2" i="7"/>
  <c r="R3" i="2"/>
  <c r="D3" i="7"/>
  <c r="R4" i="2"/>
  <c r="D4" i="7"/>
  <c r="R5" i="2"/>
  <c r="D5" i="7"/>
  <c r="R6" i="2"/>
  <c r="D6" i="7"/>
  <c r="R7" i="2"/>
  <c r="D7" i="7"/>
  <c r="R8" i="2"/>
  <c r="D8" i="7"/>
  <c r="R9" i="2"/>
  <c r="D9" i="7"/>
  <c r="R10" i="2"/>
  <c r="D10" i="7"/>
  <c r="R11" i="2"/>
  <c r="D11" i="7"/>
  <c r="R12" i="2"/>
  <c r="D12" i="7"/>
  <c r="R13" i="2"/>
  <c r="D13" i="7"/>
  <c r="R14" i="2"/>
  <c r="D14" i="7"/>
  <c r="R15" i="2"/>
  <c r="D15" i="7"/>
  <c r="R16" i="2"/>
  <c r="D16" i="7"/>
  <c r="R17" i="2"/>
  <c r="D17" i="7"/>
  <c r="R18" i="2"/>
  <c r="D18" i="7"/>
  <c r="R19" i="2"/>
  <c r="D19" i="7"/>
  <c r="R20" i="2"/>
  <c r="D20" i="7"/>
  <c r="R21" i="2"/>
  <c r="D21" i="7"/>
  <c r="G21" i="2"/>
  <c r="G20"/>
  <c r="G19"/>
  <c r="G18"/>
  <c r="G17"/>
  <c r="G16"/>
  <c r="G15"/>
  <c r="G14"/>
  <c r="G13"/>
  <c r="G12"/>
  <c r="G11"/>
  <c r="G10"/>
  <c r="G9"/>
  <c r="G8"/>
  <c r="G7"/>
  <c r="G6"/>
  <c r="G5"/>
  <c r="G4"/>
  <c r="G3"/>
  <c r="B2" i="7"/>
  <c r="B3"/>
  <c r="B4"/>
  <c r="B5"/>
  <c r="B6"/>
  <c r="B7"/>
  <c r="B8"/>
  <c r="B9"/>
  <c r="B10"/>
  <c r="B11"/>
  <c r="B12"/>
  <c r="B13"/>
  <c r="B14"/>
  <c r="B15"/>
  <c r="B16"/>
  <c r="B17"/>
  <c r="B18"/>
  <c r="B19"/>
  <c r="B20"/>
  <c r="B21"/>
  <c r="G2"/>
  <c r="H2"/>
  <c r="G3"/>
  <c r="L3" i="2"/>
  <c r="W3"/>
  <c r="Y3"/>
  <c r="AE3"/>
  <c r="H3" i="7"/>
  <c r="G4"/>
  <c r="L4" i="2"/>
  <c r="W4"/>
  <c r="Y4"/>
  <c r="AE4"/>
  <c r="H4" i="7"/>
  <c r="AD5" i="2"/>
  <c r="G5" i="7"/>
  <c r="L5" i="2"/>
  <c r="W5"/>
  <c r="Y5"/>
  <c r="AE5"/>
  <c r="H5" i="7"/>
  <c r="AD6" i="2"/>
  <c r="G6" i="7"/>
  <c r="L6" i="2"/>
  <c r="W6"/>
  <c r="Y6"/>
  <c r="AE6"/>
  <c r="H6" i="7"/>
  <c r="G7"/>
  <c r="L7" i="2"/>
  <c r="W7"/>
  <c r="Y7"/>
  <c r="AE7"/>
  <c r="H7" i="7"/>
  <c r="G8"/>
  <c r="L8" i="2"/>
  <c r="W8"/>
  <c r="Y8"/>
  <c r="AE8"/>
  <c r="H8" i="7"/>
  <c r="G9"/>
  <c r="L9" i="2"/>
  <c r="W9"/>
  <c r="Y9"/>
  <c r="AE9"/>
  <c r="H9" i="7"/>
  <c r="G10"/>
  <c r="L10" i="2"/>
  <c r="W10"/>
  <c r="Y10"/>
  <c r="AE10"/>
  <c r="H10" i="7"/>
  <c r="AD11" i="2"/>
  <c r="G11" i="7"/>
  <c r="L11" i="2"/>
  <c r="W11"/>
  <c r="Y11"/>
  <c r="AE11"/>
  <c r="H11" i="7"/>
  <c r="G12"/>
  <c r="L12" i="2"/>
  <c r="W12"/>
  <c r="Y12"/>
  <c r="AE12"/>
  <c r="H12" i="7"/>
  <c r="AD13" i="2"/>
  <c r="G13" i="7"/>
  <c r="L13" i="2"/>
  <c r="W13"/>
  <c r="Y13"/>
  <c r="AE13"/>
  <c r="H13" i="7"/>
  <c r="AD14" i="2"/>
  <c r="G14" i="7"/>
  <c r="L14" i="2"/>
  <c r="W14"/>
  <c r="Y14"/>
  <c r="AE14"/>
  <c r="H14" i="7"/>
  <c r="AD15" i="2"/>
  <c r="G15" i="7"/>
  <c r="L15" i="2"/>
  <c r="W15"/>
  <c r="Y15"/>
  <c r="AE15"/>
  <c r="H15" i="7"/>
  <c r="AD16" i="2"/>
  <c r="G16" i="7"/>
  <c r="L16" i="2"/>
  <c r="W16"/>
  <c r="Y16"/>
  <c r="AE16"/>
  <c r="H16" i="7"/>
  <c r="G17"/>
  <c r="L17" i="2"/>
  <c r="W17"/>
  <c r="Y17"/>
  <c r="AE17"/>
  <c r="H17" i="7"/>
  <c r="AD18" i="2"/>
  <c r="G18" i="7"/>
  <c r="L18" i="2"/>
  <c r="W18"/>
  <c r="Y18"/>
  <c r="AE18"/>
  <c r="H18" i="7"/>
  <c r="G19"/>
  <c r="L19" i="2"/>
  <c r="W19"/>
  <c r="Y19"/>
  <c r="AE19"/>
  <c r="H19" i="7"/>
  <c r="G20"/>
  <c r="L20" i="2"/>
  <c r="W20"/>
  <c r="Y20"/>
  <c r="AE20"/>
  <c r="H20" i="7"/>
  <c r="G21"/>
  <c r="L21" i="2"/>
  <c r="W21"/>
  <c r="Y21"/>
  <c r="AE21"/>
  <c r="H21" i="7"/>
  <c r="E2"/>
  <c r="E3"/>
  <c r="E4"/>
  <c r="E5"/>
  <c r="E6"/>
  <c r="E7"/>
  <c r="E8"/>
  <c r="E9"/>
  <c r="E10"/>
  <c r="E11"/>
  <c r="E12"/>
  <c r="E13"/>
  <c r="E14"/>
  <c r="E15"/>
  <c r="E16"/>
  <c r="E17"/>
  <c r="E18"/>
  <c r="E19"/>
  <c r="E20"/>
  <c r="E21"/>
  <c r="F2"/>
  <c r="F3"/>
  <c r="F4"/>
  <c r="F5"/>
  <c r="F6"/>
  <c r="F7"/>
  <c r="F8"/>
  <c r="F9"/>
  <c r="F10"/>
  <c r="F11"/>
  <c r="F12"/>
  <c r="F13"/>
  <c r="F14"/>
  <c r="F15"/>
  <c r="F16"/>
  <c r="F17"/>
  <c r="F18"/>
  <c r="F19"/>
  <c r="F20"/>
  <c r="F21"/>
  <c r="C2"/>
  <c r="C3"/>
  <c r="C4"/>
  <c r="C5"/>
  <c r="C6"/>
  <c r="C7"/>
  <c r="C8"/>
  <c r="C9"/>
  <c r="C10"/>
  <c r="C11"/>
  <c r="C12"/>
  <c r="C13"/>
  <c r="C14"/>
  <c r="C15"/>
  <c r="C16"/>
  <c r="C17"/>
  <c r="C18"/>
  <c r="C19"/>
  <c r="C20"/>
  <c r="C21"/>
  <c r="W26" i="2"/>
  <c r="W27"/>
  <c r="W24"/>
  <c r="W25"/>
  <c r="W23"/>
  <c r="R27"/>
  <c r="AD27"/>
  <c r="G27"/>
  <c r="L27"/>
  <c r="Y27"/>
  <c r="AE27"/>
  <c r="L26"/>
  <c r="L25"/>
  <c r="L24"/>
  <c r="L23"/>
  <c r="Y26"/>
  <c r="Y25"/>
  <c r="Y24"/>
  <c r="Y23"/>
  <c r="G10" i="5"/>
  <c r="P10"/>
  <c r="D63"/>
  <c r="AD26" i="2"/>
  <c r="AD25"/>
  <c r="AD24"/>
  <c r="AD23"/>
  <c r="G26"/>
  <c r="R26"/>
  <c r="AE26"/>
  <c r="G25"/>
  <c r="R25"/>
  <c r="AE25"/>
  <c r="G24"/>
  <c r="R24"/>
  <c r="AE24"/>
  <c r="G23"/>
  <c r="R23"/>
  <c r="AE23"/>
  <c r="D62" i="1"/>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5"/>
  <c r="D4"/>
  <c r="L252" i="5"/>
  <c r="M252"/>
  <c r="L251"/>
  <c r="M251"/>
  <c r="L250"/>
  <c r="M250"/>
  <c r="L249"/>
  <c r="M249"/>
  <c r="L248"/>
  <c r="M248"/>
  <c r="L247"/>
  <c r="M247"/>
  <c r="L246"/>
  <c r="M246"/>
  <c r="L245"/>
  <c r="M245"/>
  <c r="L244"/>
  <c r="M244"/>
  <c r="L243"/>
  <c r="M243"/>
  <c r="L242"/>
  <c r="M242"/>
  <c r="L241"/>
  <c r="M241"/>
  <c r="L240"/>
  <c r="M240"/>
  <c r="L239"/>
  <c r="M239"/>
  <c r="L238"/>
  <c r="M238"/>
  <c r="L237"/>
  <c r="M237"/>
  <c r="L236"/>
  <c r="M236"/>
  <c r="L235"/>
  <c r="M235"/>
  <c r="L234"/>
  <c r="M234"/>
  <c r="L233"/>
  <c r="M233"/>
  <c r="L232"/>
  <c r="M232"/>
  <c r="L231"/>
  <c r="M231"/>
  <c r="L230"/>
  <c r="M230"/>
  <c r="L229"/>
  <c r="M229"/>
  <c r="L228"/>
  <c r="M228"/>
  <c r="L227"/>
  <c r="M227"/>
  <c r="L226"/>
  <c r="M226"/>
  <c r="L225"/>
  <c r="M225"/>
  <c r="L224"/>
  <c r="M224"/>
  <c r="L223"/>
  <c r="M223"/>
  <c r="L222"/>
  <c r="M222"/>
  <c r="L221"/>
  <c r="M221"/>
  <c r="L220"/>
  <c r="M220"/>
  <c r="L219"/>
  <c r="M219"/>
  <c r="L218"/>
  <c r="M218"/>
  <c r="L217"/>
  <c r="M217"/>
  <c r="L216"/>
  <c r="M216"/>
  <c r="L215"/>
  <c r="M215"/>
  <c r="L214"/>
  <c r="M214"/>
  <c r="L213"/>
  <c r="M213"/>
  <c r="L212"/>
  <c r="M212"/>
  <c r="L211"/>
  <c r="M211"/>
  <c r="L210"/>
  <c r="M210"/>
  <c r="L209"/>
  <c r="M209"/>
  <c r="L208"/>
  <c r="M208"/>
  <c r="L207"/>
  <c r="M207"/>
  <c r="L206"/>
  <c r="M206"/>
  <c r="L205"/>
  <c r="M205"/>
  <c r="L204"/>
  <c r="M204"/>
  <c r="L203"/>
  <c r="M203"/>
  <c r="L202"/>
  <c r="M202"/>
  <c r="L201"/>
  <c r="M201"/>
  <c r="L200"/>
  <c r="M200"/>
  <c r="L199"/>
  <c r="M199"/>
  <c r="L198"/>
  <c r="M198"/>
  <c r="L197"/>
  <c r="M197"/>
  <c r="L196"/>
  <c r="M196"/>
  <c r="L195"/>
  <c r="M195"/>
  <c r="L194"/>
  <c r="M194"/>
  <c r="L193"/>
  <c r="M193"/>
  <c r="L192"/>
  <c r="M192"/>
  <c r="L191"/>
  <c r="M191"/>
  <c r="L190"/>
  <c r="M190"/>
  <c r="L189"/>
  <c r="M189"/>
  <c r="L188"/>
  <c r="M188"/>
  <c r="L187"/>
  <c r="M187"/>
  <c r="L186"/>
  <c r="M186"/>
  <c r="L185"/>
  <c r="M185"/>
  <c r="L184"/>
  <c r="M184"/>
  <c r="L183"/>
  <c r="M183"/>
  <c r="L182"/>
  <c r="M182"/>
  <c r="L181"/>
  <c r="M181"/>
  <c r="L180"/>
  <c r="M180"/>
  <c r="L179"/>
  <c r="M179"/>
  <c r="L178"/>
  <c r="M178"/>
  <c r="L177"/>
  <c r="M177"/>
  <c r="L176"/>
  <c r="M176"/>
  <c r="L175"/>
  <c r="M175"/>
  <c r="L174"/>
  <c r="M174"/>
  <c r="L173"/>
  <c r="M173"/>
  <c r="L172"/>
  <c r="M172"/>
  <c r="L171"/>
  <c r="M171"/>
  <c r="L170"/>
  <c r="M170"/>
  <c r="L169"/>
  <c r="M169"/>
  <c r="L168"/>
  <c r="M168"/>
  <c r="L167"/>
  <c r="M167"/>
  <c r="L166"/>
  <c r="M166"/>
  <c r="L165"/>
  <c r="M165"/>
  <c r="L164"/>
  <c r="M164"/>
  <c r="L163"/>
  <c r="M163"/>
  <c r="L162"/>
  <c r="M162"/>
  <c r="L161"/>
  <c r="M161"/>
  <c r="L160"/>
  <c r="M160"/>
  <c r="L159"/>
  <c r="M159"/>
  <c r="L158"/>
  <c r="M158"/>
  <c r="L157"/>
  <c r="M157"/>
  <c r="L156"/>
  <c r="M156"/>
  <c r="L155"/>
  <c r="M155"/>
  <c r="L154"/>
  <c r="M154"/>
  <c r="L153"/>
  <c r="M153"/>
  <c r="L152"/>
  <c r="M152"/>
  <c r="L151"/>
  <c r="M151"/>
  <c r="L150"/>
  <c r="M150"/>
  <c r="L149"/>
  <c r="M149"/>
  <c r="L148"/>
  <c r="M148"/>
  <c r="L147"/>
  <c r="M147"/>
  <c r="L146"/>
  <c r="M146"/>
  <c r="L145"/>
  <c r="M145"/>
  <c r="L144"/>
  <c r="M144"/>
  <c r="L143"/>
  <c r="M143"/>
  <c r="L142"/>
  <c r="M142"/>
  <c r="L141"/>
  <c r="M141"/>
  <c r="L140"/>
  <c r="M140"/>
  <c r="L139"/>
  <c r="M139"/>
  <c r="L138"/>
  <c r="M138"/>
  <c r="L137"/>
  <c r="M137"/>
  <c r="L136"/>
  <c r="M136"/>
  <c r="L135"/>
  <c r="M135"/>
  <c r="L134"/>
  <c r="M134"/>
  <c r="L133"/>
  <c r="M133"/>
  <c r="L132"/>
  <c r="M132"/>
  <c r="L131"/>
  <c r="M131"/>
  <c r="L130"/>
  <c r="M130"/>
  <c r="L129"/>
  <c r="M129"/>
  <c r="L128"/>
  <c r="M128"/>
  <c r="L127"/>
  <c r="M127"/>
  <c r="L126"/>
  <c r="M126"/>
  <c r="L125"/>
  <c r="M125"/>
  <c r="L124"/>
  <c r="M124"/>
  <c r="L123"/>
  <c r="M123"/>
  <c r="L122"/>
  <c r="M122"/>
  <c r="L121"/>
  <c r="M121"/>
  <c r="L120"/>
  <c r="M120"/>
  <c r="L119"/>
  <c r="M119"/>
  <c r="L118"/>
  <c r="M118"/>
  <c r="L117"/>
  <c r="M117"/>
  <c r="L116"/>
  <c r="M116"/>
  <c r="L115"/>
  <c r="M115"/>
  <c r="L114"/>
  <c r="M114"/>
  <c r="L113"/>
  <c r="M113"/>
  <c r="L112"/>
  <c r="M112"/>
  <c r="L111"/>
  <c r="M111"/>
  <c r="L110"/>
  <c r="M110"/>
  <c r="L109"/>
  <c r="M109"/>
  <c r="L108"/>
  <c r="M108"/>
  <c r="L107"/>
  <c r="M107"/>
  <c r="L106"/>
  <c r="M106"/>
  <c r="L105"/>
  <c r="M105"/>
  <c r="L104"/>
  <c r="M104"/>
  <c r="L103"/>
  <c r="M103"/>
  <c r="L102"/>
  <c r="M102"/>
  <c r="L101"/>
  <c r="M101"/>
  <c r="L100"/>
  <c r="M100"/>
  <c r="L99"/>
  <c r="M99"/>
  <c r="L98"/>
  <c r="M98"/>
  <c r="L97"/>
  <c r="M97"/>
  <c r="L96"/>
  <c r="M96"/>
  <c r="L95"/>
  <c r="M95"/>
  <c r="L94"/>
  <c r="M94"/>
  <c r="L93"/>
  <c r="M93"/>
  <c r="L92"/>
  <c r="M92"/>
  <c r="L91"/>
  <c r="M91"/>
  <c r="H90"/>
  <c r="J90"/>
  <c r="L90"/>
  <c r="G90"/>
  <c r="E90"/>
  <c r="I90"/>
  <c r="K90"/>
  <c r="M90"/>
  <c r="L89"/>
  <c r="M89"/>
  <c r="L88"/>
  <c r="M88"/>
  <c r="H87"/>
  <c r="J87"/>
  <c r="L87"/>
  <c r="G87"/>
  <c r="E87"/>
  <c r="I87"/>
  <c r="K87"/>
  <c r="M87"/>
  <c r="L86"/>
  <c r="M86"/>
  <c r="L85"/>
  <c r="M85"/>
  <c r="L84"/>
  <c r="M84"/>
  <c r="L83"/>
  <c r="M83"/>
  <c r="L82"/>
  <c r="M82"/>
  <c r="H81"/>
  <c r="J81"/>
  <c r="L81"/>
  <c r="G81"/>
  <c r="E81"/>
  <c r="I81"/>
  <c r="K81"/>
  <c r="M81"/>
  <c r="L80"/>
  <c r="M80"/>
  <c r="L79"/>
  <c r="M79"/>
  <c r="L78"/>
  <c r="M78"/>
  <c r="L77"/>
  <c r="M77"/>
  <c r="L76"/>
  <c r="M76"/>
  <c r="L75"/>
  <c r="M75"/>
  <c r="L74"/>
  <c r="M74"/>
  <c r="L73"/>
  <c r="M73"/>
  <c r="L72"/>
  <c r="M72"/>
  <c r="L71"/>
  <c r="M71"/>
  <c r="L70"/>
  <c r="M70"/>
  <c r="L69"/>
  <c r="M69"/>
  <c r="L68"/>
  <c r="M68"/>
  <c r="L67"/>
  <c r="M67"/>
  <c r="L66"/>
  <c r="M66"/>
  <c r="L65"/>
  <c r="M65"/>
  <c r="H64"/>
  <c r="J64"/>
  <c r="D64"/>
  <c r="L64"/>
  <c r="G64"/>
  <c r="E64"/>
  <c r="I64"/>
  <c r="K64"/>
  <c r="M64"/>
  <c r="H63"/>
  <c r="J63"/>
  <c r="L63"/>
  <c r="G63"/>
  <c r="E63"/>
  <c r="I63"/>
  <c r="K63"/>
  <c r="M63"/>
  <c r="L62"/>
  <c r="M62"/>
  <c r="H61"/>
  <c r="J61"/>
  <c r="L61"/>
  <c r="G61"/>
  <c r="E61"/>
  <c r="I61"/>
  <c r="K61"/>
  <c r="M61"/>
  <c r="L60"/>
  <c r="M60"/>
  <c r="L59"/>
  <c r="M59"/>
  <c r="L58"/>
  <c r="M58"/>
  <c r="L57"/>
  <c r="M57"/>
  <c r="H56"/>
  <c r="J56"/>
  <c r="L56"/>
  <c r="G56"/>
  <c r="E56"/>
  <c r="I56"/>
  <c r="K56"/>
  <c r="M56"/>
  <c r="L55"/>
  <c r="M55"/>
  <c r="L54"/>
  <c r="M54"/>
  <c r="L53"/>
  <c r="M53"/>
  <c r="H52"/>
  <c r="J52"/>
  <c r="L52"/>
  <c r="G52"/>
  <c r="E52"/>
  <c r="I52"/>
  <c r="K52"/>
  <c r="M52"/>
  <c r="L51"/>
  <c r="M51"/>
  <c r="L50"/>
  <c r="M50"/>
  <c r="H49"/>
  <c r="J49"/>
  <c r="D49"/>
  <c r="L49"/>
  <c r="G49"/>
  <c r="E49"/>
  <c r="I49"/>
  <c r="K49"/>
  <c r="M49"/>
  <c r="H48"/>
  <c r="J48"/>
  <c r="L48"/>
  <c r="G48"/>
  <c r="E48"/>
  <c r="I48"/>
  <c r="K48"/>
  <c r="M48"/>
  <c r="H47"/>
  <c r="J47"/>
  <c r="L47"/>
  <c r="G47"/>
  <c r="E47"/>
  <c r="I47"/>
  <c r="K47"/>
  <c r="M47"/>
  <c r="H46"/>
  <c r="J46"/>
  <c r="L46"/>
  <c r="G46"/>
  <c r="E46"/>
  <c r="I46"/>
  <c r="K46"/>
  <c r="M46"/>
  <c r="H45"/>
  <c r="J45"/>
  <c r="L45"/>
  <c r="G45"/>
  <c r="E45"/>
  <c r="I45"/>
  <c r="K45"/>
  <c r="M45"/>
  <c r="H43"/>
  <c r="J43"/>
  <c r="L43"/>
  <c r="G43"/>
  <c r="E43"/>
  <c r="I43"/>
  <c r="K43"/>
  <c r="M43"/>
  <c r="H42"/>
  <c r="J42"/>
  <c r="L42"/>
  <c r="G42"/>
  <c r="E42"/>
  <c r="I42"/>
  <c r="K42"/>
  <c r="M42"/>
  <c r="H41"/>
  <c r="J41"/>
  <c r="L41"/>
  <c r="G41"/>
  <c r="E41"/>
  <c r="I41"/>
  <c r="K41"/>
  <c r="M41"/>
  <c r="H40"/>
  <c r="J40"/>
  <c r="L40"/>
  <c r="G40"/>
  <c r="E40"/>
  <c r="I40"/>
  <c r="K40"/>
  <c r="M40"/>
  <c r="H39"/>
  <c r="J39"/>
  <c r="L39"/>
  <c r="G39"/>
  <c r="E39"/>
  <c r="I39"/>
  <c r="K39"/>
  <c r="M39"/>
  <c r="H38"/>
  <c r="J38"/>
  <c r="L38"/>
  <c r="G38"/>
  <c r="E38"/>
  <c r="I38"/>
  <c r="K38"/>
  <c r="M38"/>
  <c r="H37"/>
  <c r="J37"/>
  <c r="L37"/>
  <c r="G37"/>
  <c r="E37"/>
  <c r="I37"/>
  <c r="K37"/>
  <c r="M37"/>
  <c r="H36"/>
  <c r="J36"/>
  <c r="L36"/>
  <c r="G36"/>
  <c r="E36"/>
  <c r="I36"/>
  <c r="K36"/>
  <c r="M36"/>
  <c r="H35"/>
  <c r="J35"/>
  <c r="L35"/>
  <c r="G35"/>
  <c r="E35"/>
  <c r="I35"/>
  <c r="K35"/>
  <c r="M35"/>
  <c r="H34"/>
  <c r="J34"/>
  <c r="L34"/>
  <c r="G34"/>
  <c r="E34"/>
  <c r="I34"/>
  <c r="K34"/>
  <c r="M34"/>
  <c r="H33"/>
  <c r="J33"/>
  <c r="L33"/>
  <c r="G33"/>
  <c r="E33"/>
  <c r="I33"/>
  <c r="K33"/>
  <c r="M33"/>
  <c r="H32"/>
  <c r="J32"/>
  <c r="L32"/>
  <c r="G32"/>
  <c r="E32"/>
  <c r="I32"/>
  <c r="K32"/>
  <c r="M32"/>
  <c r="H31"/>
  <c r="J31"/>
  <c r="L31"/>
  <c r="G31"/>
  <c r="E31"/>
  <c r="I31"/>
  <c r="K31"/>
  <c r="M31"/>
  <c r="H30"/>
  <c r="J30"/>
  <c r="L30"/>
  <c r="G30"/>
  <c r="E30"/>
  <c r="I30"/>
  <c r="K30"/>
  <c r="M30"/>
  <c r="H29"/>
  <c r="J29"/>
  <c r="L29"/>
  <c r="G29"/>
  <c r="E29"/>
  <c r="I29"/>
  <c r="K29"/>
  <c r="M29"/>
  <c r="H28"/>
  <c r="J28"/>
  <c r="L28"/>
  <c r="G28"/>
  <c r="E28"/>
  <c r="I28"/>
  <c r="K28"/>
  <c r="M28"/>
  <c r="H27"/>
  <c r="J27"/>
  <c r="L27"/>
  <c r="G27"/>
  <c r="E27"/>
  <c r="I27"/>
  <c r="K27"/>
  <c r="M27"/>
  <c r="H26"/>
  <c r="J26"/>
  <c r="L26"/>
  <c r="G26"/>
  <c r="E26"/>
  <c r="I26"/>
  <c r="K26"/>
  <c r="M26"/>
  <c r="H25"/>
  <c r="J25"/>
  <c r="L25"/>
  <c r="G25"/>
  <c r="E25"/>
  <c r="I25"/>
  <c r="K25"/>
  <c r="M25"/>
  <c r="H24"/>
  <c r="J24"/>
  <c r="L24"/>
  <c r="G24"/>
  <c r="E24"/>
  <c r="I24"/>
  <c r="K24"/>
  <c r="M24"/>
  <c r="H23"/>
  <c r="J23"/>
  <c r="L23"/>
  <c r="G23"/>
  <c r="E23"/>
  <c r="I23"/>
  <c r="K23"/>
  <c r="M23"/>
  <c r="H22"/>
  <c r="J22"/>
  <c r="L22"/>
  <c r="G22"/>
  <c r="E22"/>
  <c r="I22"/>
  <c r="K22"/>
  <c r="M22"/>
  <c r="H21"/>
  <c r="J21"/>
  <c r="L21"/>
  <c r="G21"/>
  <c r="E21"/>
  <c r="I21"/>
  <c r="K21"/>
  <c r="M21"/>
  <c r="H20"/>
  <c r="J20"/>
  <c r="L20"/>
  <c r="G20"/>
  <c r="E20"/>
  <c r="I20"/>
  <c r="K20"/>
  <c r="M20"/>
  <c r="H19"/>
  <c r="J19"/>
  <c r="D19"/>
  <c r="L19"/>
  <c r="G19"/>
  <c r="E19"/>
  <c r="I19"/>
  <c r="K19"/>
  <c r="M19"/>
  <c r="H18"/>
  <c r="J18"/>
  <c r="L18"/>
  <c r="G18"/>
  <c r="E18"/>
  <c r="I18"/>
  <c r="K18"/>
  <c r="M18"/>
  <c r="H17"/>
  <c r="J17"/>
  <c r="L17"/>
  <c r="G17"/>
  <c r="E17"/>
  <c r="I17"/>
  <c r="K17"/>
  <c r="M17"/>
  <c r="H16"/>
  <c r="J16"/>
  <c r="L16"/>
  <c r="G16"/>
  <c r="E16"/>
  <c r="I16"/>
  <c r="K16"/>
  <c r="M16"/>
  <c r="H15"/>
  <c r="J15"/>
  <c r="L15"/>
  <c r="G15"/>
  <c r="E15"/>
  <c r="I15"/>
  <c r="K15"/>
  <c r="M15"/>
  <c r="H14"/>
  <c r="J14"/>
  <c r="L14"/>
  <c r="G14"/>
  <c r="E14"/>
  <c r="I14"/>
  <c r="K14"/>
  <c r="M14"/>
  <c r="H13"/>
  <c r="J13"/>
  <c r="L13"/>
  <c r="G13"/>
  <c r="E13"/>
  <c r="I13"/>
  <c r="K13"/>
  <c r="M13"/>
  <c r="H12"/>
  <c r="J12"/>
  <c r="L12"/>
  <c r="G12"/>
  <c r="E12"/>
  <c r="I12"/>
  <c r="K12"/>
  <c r="M12"/>
  <c r="H11"/>
  <c r="J11"/>
  <c r="L11"/>
  <c r="G11"/>
  <c r="E11"/>
  <c r="I11"/>
  <c r="K11"/>
  <c r="M11"/>
  <c r="H10"/>
  <c r="J10"/>
  <c r="L10"/>
  <c r="E10"/>
  <c r="I10"/>
  <c r="K10"/>
  <c r="M10"/>
  <c r="H9"/>
  <c r="J9"/>
  <c r="L9"/>
  <c r="G9"/>
  <c r="E9"/>
  <c r="I9"/>
  <c r="K9"/>
  <c r="M9"/>
  <c r="H8"/>
  <c r="J8"/>
  <c r="L8"/>
  <c r="G8"/>
  <c r="E8"/>
  <c r="I8"/>
  <c r="K8"/>
  <c r="M8"/>
  <c r="H7"/>
  <c r="J7"/>
  <c r="L7"/>
  <c r="G7"/>
  <c r="E7"/>
  <c r="I7"/>
  <c r="K7"/>
  <c r="M7"/>
  <c r="H44"/>
  <c r="J44"/>
  <c r="L44"/>
  <c r="G44"/>
  <c r="I44"/>
  <c r="K44"/>
  <c r="M44"/>
  <c r="G69"/>
  <c r="E69"/>
  <c r="I69"/>
  <c r="K69"/>
  <c r="G252"/>
  <c r="E252"/>
  <c r="I252"/>
  <c r="K252"/>
  <c r="G251"/>
  <c r="E251"/>
  <c r="I251"/>
  <c r="K251"/>
  <c r="G250"/>
  <c r="E250"/>
  <c r="I250"/>
  <c r="K250"/>
  <c r="G249"/>
  <c r="E249"/>
  <c r="I249"/>
  <c r="K249"/>
  <c r="G248"/>
  <c r="E248"/>
  <c r="I248"/>
  <c r="K248"/>
  <c r="G247"/>
  <c r="E247"/>
  <c r="I247"/>
  <c r="K247"/>
  <c r="G246"/>
  <c r="E246"/>
  <c r="I246"/>
  <c r="K246"/>
  <c r="G245"/>
  <c r="E245"/>
  <c r="I245"/>
  <c r="K245"/>
  <c r="G244"/>
  <c r="E244"/>
  <c r="I244"/>
  <c r="K244"/>
  <c r="G243"/>
  <c r="E243"/>
  <c r="I243"/>
  <c r="K243"/>
  <c r="G242"/>
  <c r="E242"/>
  <c r="I242"/>
  <c r="K242"/>
  <c r="G241"/>
  <c r="E241"/>
  <c r="I241"/>
  <c r="K241"/>
  <c r="G240"/>
  <c r="E240"/>
  <c r="I240"/>
  <c r="K240"/>
  <c r="G239"/>
  <c r="E239"/>
  <c r="I239"/>
  <c r="K239"/>
  <c r="G238"/>
  <c r="E238"/>
  <c r="I238"/>
  <c r="K238"/>
  <c r="G237"/>
  <c r="E237"/>
  <c r="I237"/>
  <c r="K237"/>
  <c r="G236"/>
  <c r="E236"/>
  <c r="I236"/>
  <c r="K236"/>
  <c r="G235"/>
  <c r="E235"/>
  <c r="I235"/>
  <c r="K235"/>
  <c r="G234"/>
  <c r="E234"/>
  <c r="I234"/>
  <c r="K234"/>
  <c r="G233"/>
  <c r="E233"/>
  <c r="I233"/>
  <c r="K233"/>
  <c r="G232"/>
  <c r="E232"/>
  <c r="I232"/>
  <c r="K232"/>
  <c r="G231"/>
  <c r="E231"/>
  <c r="I231"/>
  <c r="K231"/>
  <c r="G230"/>
  <c r="E230"/>
  <c r="I230"/>
  <c r="K230"/>
  <c r="G229"/>
  <c r="E229"/>
  <c r="I229"/>
  <c r="K229"/>
  <c r="G228"/>
  <c r="E228"/>
  <c r="I228"/>
  <c r="K228"/>
  <c r="G227"/>
  <c r="E227"/>
  <c r="I227"/>
  <c r="K227"/>
  <c r="G226"/>
  <c r="E226"/>
  <c r="I226"/>
  <c r="K226"/>
  <c r="G225"/>
  <c r="E225"/>
  <c r="I225"/>
  <c r="K225"/>
  <c r="G224"/>
  <c r="E224"/>
  <c r="I224"/>
  <c r="K224"/>
  <c r="G223"/>
  <c r="E223"/>
  <c r="I223"/>
  <c r="K223"/>
  <c r="G222"/>
  <c r="E222"/>
  <c r="I222"/>
  <c r="K222"/>
  <c r="G221"/>
  <c r="E221"/>
  <c r="I221"/>
  <c r="K221"/>
  <c r="G220"/>
  <c r="E220"/>
  <c r="I220"/>
  <c r="K220"/>
  <c r="G219"/>
  <c r="E219"/>
  <c r="I219"/>
  <c r="K219"/>
  <c r="G218"/>
  <c r="E218"/>
  <c r="I218"/>
  <c r="K218"/>
  <c r="G217"/>
  <c r="E217"/>
  <c r="I217"/>
  <c r="K217"/>
  <c r="G216"/>
  <c r="E216"/>
  <c r="I216"/>
  <c r="K216"/>
  <c r="G215"/>
  <c r="E215"/>
  <c r="I215"/>
  <c r="K215"/>
  <c r="G214"/>
  <c r="E214"/>
  <c r="I214"/>
  <c r="K214"/>
  <c r="G213"/>
  <c r="E213"/>
  <c r="I213"/>
  <c r="K213"/>
  <c r="G212"/>
  <c r="E212"/>
  <c r="I212"/>
  <c r="K212"/>
  <c r="G211"/>
  <c r="E211"/>
  <c r="I211"/>
  <c r="K211"/>
  <c r="G210"/>
  <c r="E210"/>
  <c r="I210"/>
  <c r="K210"/>
  <c r="G209"/>
  <c r="E209"/>
  <c r="I209"/>
  <c r="K209"/>
  <c r="G208"/>
  <c r="E208"/>
  <c r="I208"/>
  <c r="K208"/>
  <c r="G207"/>
  <c r="E207"/>
  <c r="I207"/>
  <c r="K207"/>
  <c r="G206"/>
  <c r="E206"/>
  <c r="I206"/>
  <c r="K206"/>
  <c r="G205"/>
  <c r="E205"/>
  <c r="I205"/>
  <c r="K205"/>
  <c r="G204"/>
  <c r="E204"/>
  <c r="I204"/>
  <c r="K204"/>
  <c r="G203"/>
  <c r="E203"/>
  <c r="I203"/>
  <c r="K203"/>
  <c r="G202"/>
  <c r="E202"/>
  <c r="I202"/>
  <c r="K202"/>
  <c r="G201"/>
  <c r="E201"/>
  <c r="I201"/>
  <c r="K201"/>
  <c r="G200"/>
  <c r="E200"/>
  <c r="I200"/>
  <c r="K200"/>
  <c r="G199"/>
  <c r="E199"/>
  <c r="I199"/>
  <c r="K199"/>
  <c r="G198"/>
  <c r="E198"/>
  <c r="I198"/>
  <c r="K198"/>
  <c r="G197"/>
  <c r="E197"/>
  <c r="I197"/>
  <c r="K197"/>
  <c r="G196"/>
  <c r="E196"/>
  <c r="I196"/>
  <c r="K196"/>
  <c r="G195"/>
  <c r="E195"/>
  <c r="I195"/>
  <c r="K195"/>
  <c r="G194"/>
  <c r="E194"/>
  <c r="I194"/>
  <c r="K194"/>
  <c r="G193"/>
  <c r="E193"/>
  <c r="I193"/>
  <c r="K193"/>
  <c r="G192"/>
  <c r="E192"/>
  <c r="I192"/>
  <c r="K192"/>
  <c r="G191"/>
  <c r="E191"/>
  <c r="I191"/>
  <c r="K191"/>
  <c r="G190"/>
  <c r="E190"/>
  <c r="I190"/>
  <c r="K190"/>
  <c r="G189"/>
  <c r="E189"/>
  <c r="I189"/>
  <c r="K189"/>
  <c r="G188"/>
  <c r="E188"/>
  <c r="I188"/>
  <c r="K188"/>
  <c r="G187"/>
  <c r="E187"/>
  <c r="I187"/>
  <c r="K187"/>
  <c r="G186"/>
  <c r="E186"/>
  <c r="I186"/>
  <c r="K186"/>
  <c r="G185"/>
  <c r="E185"/>
  <c r="I185"/>
  <c r="K185"/>
  <c r="G184"/>
  <c r="E184"/>
  <c r="I184"/>
  <c r="K184"/>
  <c r="G183"/>
  <c r="E183"/>
  <c r="I183"/>
  <c r="K183"/>
  <c r="G182"/>
  <c r="E182"/>
  <c r="I182"/>
  <c r="K182"/>
  <c r="G181"/>
  <c r="E181"/>
  <c r="I181"/>
  <c r="K181"/>
  <c r="G180"/>
  <c r="E180"/>
  <c r="I180"/>
  <c r="K180"/>
  <c r="G179"/>
  <c r="E179"/>
  <c r="I179"/>
  <c r="K179"/>
  <c r="G178"/>
  <c r="E178"/>
  <c r="I178"/>
  <c r="K178"/>
  <c r="G177"/>
  <c r="E177"/>
  <c r="I177"/>
  <c r="K177"/>
  <c r="G176"/>
  <c r="E176"/>
  <c r="I176"/>
  <c r="K176"/>
  <c r="G175"/>
  <c r="E175"/>
  <c r="I175"/>
  <c r="K175"/>
  <c r="G174"/>
  <c r="E174"/>
  <c r="I174"/>
  <c r="K174"/>
  <c r="G173"/>
  <c r="E173"/>
  <c r="I173"/>
  <c r="K173"/>
  <c r="G172"/>
  <c r="E172"/>
  <c r="I172"/>
  <c r="K172"/>
  <c r="G171"/>
  <c r="E171"/>
  <c r="I171"/>
  <c r="K171"/>
  <c r="G170"/>
  <c r="E170"/>
  <c r="I170"/>
  <c r="K170"/>
  <c r="G169"/>
  <c r="E169"/>
  <c r="I169"/>
  <c r="K169"/>
  <c r="G168"/>
  <c r="E168"/>
  <c r="I168"/>
  <c r="K168"/>
  <c r="G167"/>
  <c r="E167"/>
  <c r="I167"/>
  <c r="K167"/>
  <c r="G166"/>
  <c r="E166"/>
  <c r="I166"/>
  <c r="K166"/>
  <c r="G165"/>
  <c r="E165"/>
  <c r="I165"/>
  <c r="K165"/>
  <c r="G164"/>
  <c r="E164"/>
  <c r="I164"/>
  <c r="K164"/>
  <c r="G163"/>
  <c r="E163"/>
  <c r="I163"/>
  <c r="K163"/>
  <c r="G162"/>
  <c r="E162"/>
  <c r="I162"/>
  <c r="K162"/>
  <c r="G161"/>
  <c r="E161"/>
  <c r="I161"/>
  <c r="K161"/>
  <c r="G160"/>
  <c r="E160"/>
  <c r="I160"/>
  <c r="K160"/>
  <c r="G159"/>
  <c r="E159"/>
  <c r="I159"/>
  <c r="K159"/>
  <c r="G158"/>
  <c r="E158"/>
  <c r="I158"/>
  <c r="K158"/>
  <c r="G157"/>
  <c r="E157"/>
  <c r="I157"/>
  <c r="K157"/>
  <c r="G156"/>
  <c r="E156"/>
  <c r="I156"/>
  <c r="K156"/>
  <c r="G155"/>
  <c r="E155"/>
  <c r="I155"/>
  <c r="K155"/>
  <c r="G154"/>
  <c r="E154"/>
  <c r="I154"/>
  <c r="K154"/>
  <c r="G153"/>
  <c r="E153"/>
  <c r="I153"/>
  <c r="K153"/>
  <c r="G152"/>
  <c r="E152"/>
  <c r="I152"/>
  <c r="K152"/>
  <c r="G151"/>
  <c r="E151"/>
  <c r="I151"/>
  <c r="K151"/>
  <c r="G150"/>
  <c r="E150"/>
  <c r="I150"/>
  <c r="K150"/>
  <c r="G149"/>
  <c r="E149"/>
  <c r="I149"/>
  <c r="K149"/>
  <c r="G148"/>
  <c r="E148"/>
  <c r="I148"/>
  <c r="K148"/>
  <c r="G147"/>
  <c r="E147"/>
  <c r="I147"/>
  <c r="K147"/>
  <c r="G146"/>
  <c r="E146"/>
  <c r="I146"/>
  <c r="K146"/>
  <c r="G145"/>
  <c r="E145"/>
  <c r="I145"/>
  <c r="K145"/>
  <c r="G144"/>
  <c r="E144"/>
  <c r="I144"/>
  <c r="K144"/>
  <c r="G143"/>
  <c r="E143"/>
  <c r="I143"/>
  <c r="K143"/>
  <c r="G142"/>
  <c r="E142"/>
  <c r="I142"/>
  <c r="K142"/>
  <c r="G141"/>
  <c r="E141"/>
  <c r="I141"/>
  <c r="K141"/>
  <c r="G140"/>
  <c r="E140"/>
  <c r="I140"/>
  <c r="K140"/>
  <c r="G139"/>
  <c r="E139"/>
  <c r="I139"/>
  <c r="K139"/>
  <c r="G138"/>
  <c r="E138"/>
  <c r="I138"/>
  <c r="K138"/>
  <c r="G137"/>
  <c r="E137"/>
  <c r="I137"/>
  <c r="K137"/>
  <c r="G136"/>
  <c r="E136"/>
  <c r="I136"/>
  <c r="K136"/>
  <c r="G135"/>
  <c r="E135"/>
  <c r="I135"/>
  <c r="K135"/>
  <c r="G134"/>
  <c r="E134"/>
  <c r="I134"/>
  <c r="K134"/>
  <c r="G133"/>
  <c r="E133"/>
  <c r="I133"/>
  <c r="K133"/>
  <c r="G132"/>
  <c r="E132"/>
  <c r="I132"/>
  <c r="K132"/>
  <c r="G131"/>
  <c r="E131"/>
  <c r="I131"/>
  <c r="K131"/>
  <c r="G130"/>
  <c r="E130"/>
  <c r="I130"/>
  <c r="K130"/>
  <c r="G129"/>
  <c r="E129"/>
  <c r="I129"/>
  <c r="K129"/>
  <c r="G128"/>
  <c r="E128"/>
  <c r="I128"/>
  <c r="K128"/>
  <c r="G127"/>
  <c r="E127"/>
  <c r="I127"/>
  <c r="K127"/>
  <c r="G126"/>
  <c r="E126"/>
  <c r="I126"/>
  <c r="K126"/>
  <c r="G125"/>
  <c r="E125"/>
  <c r="I125"/>
  <c r="K125"/>
  <c r="G124"/>
  <c r="E124"/>
  <c r="I124"/>
  <c r="K124"/>
  <c r="G123"/>
  <c r="E123"/>
  <c r="I123"/>
  <c r="K123"/>
  <c r="G122"/>
  <c r="E122"/>
  <c r="I122"/>
  <c r="K122"/>
  <c r="G121"/>
  <c r="E121"/>
  <c r="I121"/>
  <c r="K121"/>
  <c r="G120"/>
  <c r="E120"/>
  <c r="I120"/>
  <c r="K120"/>
  <c r="G119"/>
  <c r="E119"/>
  <c r="I119"/>
  <c r="K119"/>
  <c r="G118"/>
  <c r="E118"/>
  <c r="I118"/>
  <c r="K118"/>
  <c r="G117"/>
  <c r="E117"/>
  <c r="I117"/>
  <c r="K117"/>
  <c r="G116"/>
  <c r="E116"/>
  <c r="I116"/>
  <c r="K116"/>
  <c r="G115"/>
  <c r="E115"/>
  <c r="I115"/>
  <c r="K115"/>
  <c r="G114"/>
  <c r="E114"/>
  <c r="I114"/>
  <c r="K114"/>
  <c r="G113"/>
  <c r="E113"/>
  <c r="I113"/>
  <c r="K113"/>
  <c r="G112"/>
  <c r="E112"/>
  <c r="I112"/>
  <c r="K112"/>
  <c r="G111"/>
  <c r="E111"/>
  <c r="I111"/>
  <c r="K111"/>
  <c r="G110"/>
  <c r="E110"/>
  <c r="I110"/>
  <c r="K110"/>
  <c r="G109"/>
  <c r="E109"/>
  <c r="I109"/>
  <c r="K109"/>
  <c r="G108"/>
  <c r="E108"/>
  <c r="I108"/>
  <c r="K108"/>
  <c r="G107"/>
  <c r="E107"/>
  <c r="I107"/>
  <c r="K107"/>
  <c r="G106"/>
  <c r="E106"/>
  <c r="I106"/>
  <c r="K106"/>
  <c r="G105"/>
  <c r="E105"/>
  <c r="I105"/>
  <c r="K105"/>
  <c r="G104"/>
  <c r="E104"/>
  <c r="I104"/>
  <c r="K104"/>
  <c r="G103"/>
  <c r="E103"/>
  <c r="I103"/>
  <c r="K103"/>
  <c r="G102"/>
  <c r="E102"/>
  <c r="I102"/>
  <c r="K102"/>
  <c r="G101"/>
  <c r="E101"/>
  <c r="I101"/>
  <c r="K101"/>
  <c r="G100"/>
  <c r="E100"/>
  <c r="I100"/>
  <c r="K100"/>
  <c r="G99"/>
  <c r="E99"/>
  <c r="I99"/>
  <c r="K99"/>
  <c r="G98"/>
  <c r="E98"/>
  <c r="I98"/>
  <c r="K98"/>
  <c r="G97"/>
  <c r="E97"/>
  <c r="I97"/>
  <c r="K97"/>
  <c r="G96"/>
  <c r="E96"/>
  <c r="I96"/>
  <c r="K96"/>
  <c r="G95"/>
  <c r="E95"/>
  <c r="I95"/>
  <c r="K95"/>
  <c r="G94"/>
  <c r="E94"/>
  <c r="I94"/>
  <c r="K94"/>
  <c r="G93"/>
  <c r="E93"/>
  <c r="I93"/>
  <c r="K93"/>
  <c r="G92"/>
  <c r="E92"/>
  <c r="I92"/>
  <c r="K92"/>
  <c r="G91"/>
  <c r="E91"/>
  <c r="I91"/>
  <c r="K91"/>
  <c r="G89"/>
  <c r="E89"/>
  <c r="I89"/>
  <c r="K89"/>
  <c r="G88"/>
  <c r="E88"/>
  <c r="I88"/>
  <c r="K88"/>
  <c r="G86"/>
  <c r="E86"/>
  <c r="I86"/>
  <c r="K86"/>
  <c r="G85"/>
  <c r="E85"/>
  <c r="I85"/>
  <c r="K85"/>
  <c r="G84"/>
  <c r="E84"/>
  <c r="I84"/>
  <c r="K84"/>
  <c r="G83"/>
  <c r="E83"/>
  <c r="I83"/>
  <c r="K83"/>
  <c r="G82"/>
  <c r="E82"/>
  <c r="I82"/>
  <c r="K82"/>
  <c r="G80"/>
  <c r="E80"/>
  <c r="I80"/>
  <c r="K80"/>
  <c r="G79"/>
  <c r="E79"/>
  <c r="I79"/>
  <c r="K79"/>
  <c r="G78"/>
  <c r="E78"/>
  <c r="I78"/>
  <c r="K78"/>
  <c r="G77"/>
  <c r="E77"/>
  <c r="I77"/>
  <c r="K77"/>
  <c r="G76"/>
  <c r="E76"/>
  <c r="I76"/>
  <c r="K76"/>
  <c r="G75"/>
  <c r="E75"/>
  <c r="I75"/>
  <c r="K75"/>
  <c r="G74"/>
  <c r="E74"/>
  <c r="I74"/>
  <c r="K74"/>
  <c r="G73"/>
  <c r="E73"/>
  <c r="I73"/>
  <c r="K73"/>
  <c r="G72"/>
  <c r="E72"/>
  <c r="I72"/>
  <c r="K72"/>
  <c r="G71"/>
  <c r="E71"/>
  <c r="I71"/>
  <c r="K71"/>
  <c r="G70"/>
  <c r="E70"/>
  <c r="I70"/>
  <c r="K70"/>
  <c r="G68"/>
  <c r="E68"/>
  <c r="I68"/>
  <c r="K68"/>
  <c r="G67"/>
  <c r="E67"/>
  <c r="I67"/>
  <c r="K67"/>
  <c r="G66"/>
  <c r="E66"/>
  <c r="I66"/>
  <c r="K66"/>
  <c r="G65"/>
  <c r="E65"/>
  <c r="I65"/>
  <c r="K65"/>
  <c r="G62"/>
  <c r="E62"/>
  <c r="I62"/>
  <c r="K62"/>
  <c r="G60"/>
  <c r="E60"/>
  <c r="I60"/>
  <c r="K60"/>
  <c r="G59"/>
  <c r="E59"/>
  <c r="I59"/>
  <c r="K59"/>
  <c r="G58"/>
  <c r="E58"/>
  <c r="I58"/>
  <c r="K58"/>
  <c r="G57"/>
  <c r="E57"/>
  <c r="I57"/>
  <c r="K57"/>
  <c r="G55"/>
  <c r="E55"/>
  <c r="I55"/>
  <c r="K55"/>
  <c r="G54"/>
  <c r="E54"/>
  <c r="I54"/>
  <c r="K54"/>
  <c r="G53"/>
  <c r="E53"/>
  <c r="I53"/>
  <c r="K53"/>
  <c r="G51"/>
  <c r="E51"/>
  <c r="I51"/>
  <c r="K51"/>
  <c r="G50"/>
  <c r="E50"/>
  <c r="I50"/>
  <c r="K50"/>
  <c r="H252"/>
  <c r="J252"/>
  <c r="H251"/>
  <c r="J251"/>
  <c r="H250"/>
  <c r="J250"/>
  <c r="H249"/>
  <c r="J249"/>
  <c r="H248"/>
  <c r="J248"/>
  <c r="H247"/>
  <c r="J247"/>
  <c r="H246"/>
  <c r="J246"/>
  <c r="H245"/>
  <c r="J245"/>
  <c r="H244"/>
  <c r="J244"/>
  <c r="H243"/>
  <c r="J243"/>
  <c r="H242"/>
  <c r="J242"/>
  <c r="H241"/>
  <c r="J241"/>
  <c r="H240"/>
  <c r="J240"/>
  <c r="H239"/>
  <c r="J239"/>
  <c r="H238"/>
  <c r="J238"/>
  <c r="H237"/>
  <c r="J237"/>
  <c r="H236"/>
  <c r="J236"/>
  <c r="H235"/>
  <c r="J235"/>
  <c r="H234"/>
  <c r="J234"/>
  <c r="H233"/>
  <c r="J233"/>
  <c r="H232"/>
  <c r="J232"/>
  <c r="H231"/>
  <c r="J231"/>
  <c r="H230"/>
  <c r="J230"/>
  <c r="H229"/>
  <c r="J229"/>
  <c r="H228"/>
  <c r="J228"/>
  <c r="H227"/>
  <c r="J227"/>
  <c r="H226"/>
  <c r="J226"/>
  <c r="H225"/>
  <c r="J225"/>
  <c r="H224"/>
  <c r="J224"/>
  <c r="H223"/>
  <c r="J223"/>
  <c r="H222"/>
  <c r="J222"/>
  <c r="H221"/>
  <c r="J221"/>
  <c r="H220"/>
  <c r="J220"/>
  <c r="H219"/>
  <c r="J219"/>
  <c r="H218"/>
  <c r="J218"/>
  <c r="H217"/>
  <c r="J217"/>
  <c r="H216"/>
  <c r="J216"/>
  <c r="H215"/>
  <c r="J215"/>
  <c r="H214"/>
  <c r="J214"/>
  <c r="H213"/>
  <c r="J213"/>
  <c r="H212"/>
  <c r="J212"/>
  <c r="H211"/>
  <c r="J211"/>
  <c r="H210"/>
  <c r="J210"/>
  <c r="H209"/>
  <c r="J209"/>
  <c r="H208"/>
  <c r="J208"/>
  <c r="H207"/>
  <c r="J207"/>
  <c r="H206"/>
  <c r="J206"/>
  <c r="H205"/>
  <c r="J205"/>
  <c r="H204"/>
  <c r="J204"/>
  <c r="H203"/>
  <c r="J203"/>
  <c r="H202"/>
  <c r="J202"/>
  <c r="H201"/>
  <c r="J201"/>
  <c r="H200"/>
  <c r="J200"/>
  <c r="H199"/>
  <c r="J199"/>
  <c r="H198"/>
  <c r="J198"/>
  <c r="H197"/>
  <c r="J197"/>
  <c r="H196"/>
  <c r="J196"/>
  <c r="H195"/>
  <c r="J195"/>
  <c r="H194"/>
  <c r="J194"/>
  <c r="H193"/>
  <c r="J193"/>
  <c r="H192"/>
  <c r="J192"/>
  <c r="H191"/>
  <c r="J191"/>
  <c r="H190"/>
  <c r="J190"/>
  <c r="H189"/>
  <c r="J189"/>
  <c r="H188"/>
  <c r="J188"/>
  <c r="H187"/>
  <c r="J187"/>
  <c r="H186"/>
  <c r="J186"/>
  <c r="H185"/>
  <c r="J185"/>
  <c r="H184"/>
  <c r="J184"/>
  <c r="H183"/>
  <c r="J183"/>
  <c r="H182"/>
  <c r="J182"/>
  <c r="H181"/>
  <c r="J181"/>
  <c r="H180"/>
  <c r="J180"/>
  <c r="H179"/>
  <c r="J179"/>
  <c r="H178"/>
  <c r="J178"/>
  <c r="H177"/>
  <c r="J177"/>
  <c r="H176"/>
  <c r="J176"/>
  <c r="H175"/>
  <c r="J175"/>
  <c r="H174"/>
  <c r="J174"/>
  <c r="H173"/>
  <c r="J173"/>
  <c r="H172"/>
  <c r="J172"/>
  <c r="H171"/>
  <c r="J171"/>
  <c r="H170"/>
  <c r="J170"/>
  <c r="H169"/>
  <c r="J169"/>
  <c r="H168"/>
  <c r="J168"/>
  <c r="H167"/>
  <c r="J167"/>
  <c r="H166"/>
  <c r="J166"/>
  <c r="H165"/>
  <c r="J165"/>
  <c r="H164"/>
  <c r="J164"/>
  <c r="H163"/>
  <c r="J163"/>
  <c r="H162"/>
  <c r="J162"/>
  <c r="H161"/>
  <c r="J161"/>
  <c r="H160"/>
  <c r="J160"/>
  <c r="H159"/>
  <c r="J159"/>
  <c r="H158"/>
  <c r="J158"/>
  <c r="H157"/>
  <c r="J157"/>
  <c r="H156"/>
  <c r="J156"/>
  <c r="H155"/>
  <c r="J155"/>
  <c r="H154"/>
  <c r="J154"/>
  <c r="H153"/>
  <c r="J153"/>
  <c r="H152"/>
  <c r="J152"/>
  <c r="H151"/>
  <c r="J151"/>
  <c r="H150"/>
  <c r="J150"/>
  <c r="H149"/>
  <c r="J149"/>
  <c r="H148"/>
  <c r="J148"/>
  <c r="H147"/>
  <c r="J147"/>
  <c r="H146"/>
  <c r="J146"/>
  <c r="H145"/>
  <c r="J145"/>
  <c r="H144"/>
  <c r="J144"/>
  <c r="H143"/>
  <c r="J143"/>
  <c r="H142"/>
  <c r="J142"/>
  <c r="H141"/>
  <c r="J141"/>
  <c r="H140"/>
  <c r="J140"/>
  <c r="H139"/>
  <c r="J139"/>
  <c r="H138"/>
  <c r="J138"/>
  <c r="H137"/>
  <c r="J137"/>
  <c r="H136"/>
  <c r="J136"/>
  <c r="H135"/>
  <c r="J135"/>
  <c r="H134"/>
  <c r="J134"/>
  <c r="H133"/>
  <c r="J133"/>
  <c r="H132"/>
  <c r="J132"/>
  <c r="H131"/>
  <c r="J131"/>
  <c r="H130"/>
  <c r="J130"/>
  <c r="H129"/>
  <c r="J129"/>
  <c r="H128"/>
  <c r="J128"/>
  <c r="H127"/>
  <c r="J127"/>
  <c r="H126"/>
  <c r="J126"/>
  <c r="H125"/>
  <c r="J125"/>
  <c r="H124"/>
  <c r="J124"/>
  <c r="H123"/>
  <c r="J123"/>
  <c r="H122"/>
  <c r="J122"/>
  <c r="H121"/>
  <c r="J121"/>
  <c r="H120"/>
  <c r="J120"/>
  <c r="H119"/>
  <c r="J119"/>
  <c r="H118"/>
  <c r="J118"/>
  <c r="H117"/>
  <c r="J117"/>
  <c r="H116"/>
  <c r="J116"/>
  <c r="H115"/>
  <c r="J115"/>
  <c r="H114"/>
  <c r="J114"/>
  <c r="H113"/>
  <c r="J113"/>
  <c r="H112"/>
  <c r="J112"/>
  <c r="H111"/>
  <c r="J111"/>
  <c r="H110"/>
  <c r="J110"/>
  <c r="H109"/>
  <c r="J109"/>
  <c r="H108"/>
  <c r="J108"/>
  <c r="H107"/>
  <c r="J107"/>
  <c r="H106"/>
  <c r="J106"/>
  <c r="H105"/>
  <c r="J105"/>
  <c r="H104"/>
  <c r="J104"/>
  <c r="H103"/>
  <c r="J103"/>
  <c r="H102"/>
  <c r="J102"/>
  <c r="H101"/>
  <c r="J101"/>
  <c r="H100"/>
  <c r="J100"/>
  <c r="H99"/>
  <c r="J99"/>
  <c r="H98"/>
  <c r="J98"/>
  <c r="H97"/>
  <c r="J97"/>
  <c r="H96"/>
  <c r="J96"/>
  <c r="H95"/>
  <c r="J95"/>
  <c r="H94"/>
  <c r="J94"/>
  <c r="H93"/>
  <c r="J93"/>
  <c r="H92"/>
  <c r="J92"/>
  <c r="H91"/>
  <c r="J91"/>
  <c r="H89"/>
  <c r="J89"/>
  <c r="H88"/>
  <c r="J88"/>
  <c r="H86"/>
  <c r="J86"/>
  <c r="H85"/>
  <c r="J85"/>
  <c r="H84"/>
  <c r="J84"/>
  <c r="H83"/>
  <c r="J83"/>
  <c r="H82"/>
  <c r="J82"/>
  <c r="H80"/>
  <c r="J80"/>
  <c r="H79"/>
  <c r="J79"/>
  <c r="H78"/>
  <c r="J78"/>
  <c r="H77"/>
  <c r="J77"/>
  <c r="H76"/>
  <c r="J76"/>
  <c r="H75"/>
  <c r="J75"/>
  <c r="H74"/>
  <c r="J74"/>
  <c r="H73"/>
  <c r="J73"/>
  <c r="H72"/>
  <c r="J72"/>
  <c r="H71"/>
  <c r="J71"/>
  <c r="H70"/>
  <c r="J70"/>
  <c r="H69"/>
  <c r="J69"/>
  <c r="H68"/>
  <c r="J68"/>
  <c r="H67"/>
  <c r="J67"/>
  <c r="H66"/>
  <c r="J66"/>
  <c r="H65"/>
  <c r="J65"/>
  <c r="H62"/>
  <c r="J62"/>
  <c r="H60"/>
  <c r="J60"/>
  <c r="H59"/>
  <c r="J59"/>
  <c r="H58"/>
  <c r="J58"/>
  <c r="H57"/>
  <c r="J57"/>
  <c r="H55"/>
  <c r="J55"/>
  <c r="H54"/>
  <c r="J54"/>
  <c r="H53"/>
  <c r="J53"/>
  <c r="H51"/>
  <c r="J51"/>
  <c r="H50"/>
  <c r="J50"/>
  <c r="B251"/>
  <c r="B250"/>
  <c r="B249"/>
  <c r="B248"/>
  <c r="B247"/>
  <c r="B246"/>
  <c r="B245"/>
  <c r="B244"/>
  <c r="B243"/>
  <c r="B242"/>
  <c r="B241"/>
  <c r="B240"/>
  <c r="B239"/>
  <c r="B238"/>
  <c r="B237"/>
  <c r="B236"/>
  <c r="B235"/>
  <c r="B234"/>
  <c r="B208"/>
  <c r="B206"/>
  <c r="B196"/>
  <c r="B194"/>
  <c r="B189"/>
  <c r="B184"/>
  <c r="B103"/>
  <c r="B77"/>
  <c r="B198"/>
  <c r="B233"/>
  <c r="B232"/>
  <c r="B231"/>
  <c r="B230"/>
  <c r="B229"/>
  <c r="B228"/>
  <c r="B227"/>
  <c r="B195"/>
  <c r="B178"/>
  <c r="B157"/>
  <c r="B252"/>
  <c r="B187"/>
  <c r="B171"/>
  <c r="B226"/>
  <c r="B132"/>
  <c r="B179"/>
  <c r="B225"/>
  <c r="B213"/>
  <c r="B153"/>
  <c r="B199"/>
  <c r="B147"/>
  <c r="B190"/>
  <c r="B191"/>
  <c r="B224"/>
  <c r="B212"/>
  <c r="B223"/>
  <c r="B164"/>
  <c r="B222"/>
  <c r="B83"/>
  <c r="B204"/>
  <c r="B170"/>
  <c r="B176"/>
  <c r="B221"/>
  <c r="B220"/>
  <c r="B205"/>
  <c r="B109"/>
  <c r="B219"/>
  <c r="B138"/>
  <c r="B185"/>
  <c r="B137"/>
  <c r="B209"/>
  <c r="B192"/>
  <c r="B168"/>
  <c r="B211"/>
  <c r="B172"/>
  <c r="B158"/>
  <c r="B188"/>
  <c r="B106"/>
  <c r="B201"/>
  <c r="B112"/>
  <c r="B136"/>
  <c r="B92"/>
  <c r="B125"/>
  <c r="B182"/>
  <c r="B186"/>
  <c r="B94"/>
  <c r="B203"/>
  <c r="B134"/>
  <c r="B174"/>
  <c r="B161"/>
  <c r="B151"/>
  <c r="B197"/>
  <c r="B159"/>
  <c r="B200"/>
  <c r="B169"/>
  <c r="B218"/>
  <c r="B101"/>
  <c r="B175"/>
  <c r="B217"/>
  <c r="B155"/>
  <c r="B63"/>
  <c r="B144"/>
  <c r="B146"/>
  <c r="B210"/>
  <c r="B216"/>
  <c r="B135"/>
  <c r="B81"/>
  <c r="B121"/>
  <c r="B183"/>
  <c r="B49"/>
  <c r="B163"/>
  <c r="B156"/>
  <c r="B177"/>
  <c r="B215"/>
  <c r="B130"/>
  <c r="B142"/>
  <c r="B193"/>
  <c r="B65"/>
  <c r="B180"/>
  <c r="B129"/>
  <c r="B154"/>
  <c r="B80"/>
  <c r="B104"/>
  <c r="B95"/>
  <c r="B162"/>
  <c r="B122"/>
  <c r="B173"/>
  <c r="B181"/>
  <c r="B140"/>
  <c r="B105"/>
  <c r="B150"/>
  <c r="B148"/>
  <c r="B139"/>
  <c r="B118"/>
  <c r="B202"/>
  <c r="B131"/>
  <c r="B124"/>
  <c r="B123"/>
  <c r="B128"/>
  <c r="B152"/>
  <c r="B110"/>
  <c r="B214"/>
  <c r="B143"/>
  <c r="B56"/>
  <c r="B160"/>
  <c r="B141"/>
  <c r="B113"/>
  <c r="B149"/>
  <c r="B89"/>
  <c r="B165"/>
  <c r="B119"/>
  <c r="B116"/>
  <c r="B48"/>
  <c r="B76"/>
  <c r="B114"/>
  <c r="B115"/>
  <c r="B133"/>
  <c r="B166"/>
  <c r="B111"/>
  <c r="B53"/>
  <c r="B207"/>
  <c r="B91"/>
  <c r="B71"/>
  <c r="B167"/>
  <c r="B98"/>
  <c r="B126"/>
  <c r="B20"/>
  <c r="B145"/>
  <c r="B120"/>
  <c r="B87"/>
  <c r="B66"/>
  <c r="B107"/>
  <c r="B86"/>
  <c r="B100"/>
  <c r="B69"/>
  <c r="B78"/>
  <c r="B60"/>
  <c r="B51"/>
  <c r="B127"/>
  <c r="B108"/>
  <c r="B117"/>
  <c r="B96"/>
  <c r="B85"/>
  <c r="B102"/>
  <c r="B72"/>
  <c r="B93"/>
  <c r="B88"/>
  <c r="B52"/>
  <c r="B54"/>
  <c r="B79"/>
  <c r="B62"/>
  <c r="B67"/>
  <c r="B50"/>
  <c r="B19"/>
  <c r="B99"/>
  <c r="B82"/>
  <c r="B84"/>
  <c r="B97"/>
  <c r="B73"/>
  <c r="B58"/>
  <c r="B57"/>
  <c r="B68"/>
  <c r="B33"/>
  <c r="B55"/>
  <c r="B43"/>
  <c r="B61"/>
  <c r="B74"/>
  <c r="B75"/>
  <c r="B59"/>
  <c r="B41"/>
  <c r="B45"/>
  <c r="B38"/>
  <c r="B34"/>
  <c r="B70"/>
  <c r="B47"/>
  <c r="B37"/>
  <c r="B90"/>
  <c r="B29"/>
  <c r="B46"/>
  <c r="B39"/>
  <c r="B42"/>
  <c r="B25"/>
  <c r="B35"/>
  <c r="B32"/>
  <c r="B27"/>
  <c r="B36"/>
  <c r="B31"/>
  <c r="B44"/>
  <c r="B30"/>
  <c r="B40"/>
  <c r="B24"/>
  <c r="B28"/>
  <c r="B26"/>
  <c r="B23"/>
  <c r="B22"/>
  <c r="B21"/>
  <c r="B16"/>
  <c r="B64"/>
  <c r="B17"/>
  <c r="B18"/>
  <c r="B13"/>
  <c r="B12"/>
  <c r="B14"/>
  <c r="B10"/>
  <c r="B9"/>
  <c r="B15"/>
  <c r="B11"/>
  <c r="B7"/>
  <c r="B8"/>
  <c r="M4" i="1"/>
  <c r="M5"/>
  <c r="M7"/>
  <c r="M8"/>
  <c r="M9"/>
  <c r="M10"/>
  <c r="M11"/>
  <c r="M12"/>
  <c r="M13"/>
  <c r="M14"/>
  <c r="M15"/>
  <c r="M16"/>
  <c r="M17"/>
  <c r="M18"/>
  <c r="M19"/>
  <c r="M20"/>
  <c r="M22"/>
  <c r="M23"/>
  <c r="M24"/>
  <c r="M25"/>
  <c r="M26"/>
  <c r="M27"/>
  <c r="M28"/>
  <c r="M29"/>
  <c r="M30"/>
  <c r="M31"/>
  <c r="M32"/>
  <c r="M33"/>
  <c r="M34"/>
  <c r="M35"/>
  <c r="M36"/>
  <c r="M37"/>
  <c r="M38"/>
  <c r="M39"/>
  <c r="M40"/>
  <c r="M41"/>
  <c r="M42"/>
  <c r="M43"/>
  <c r="M44"/>
  <c r="M45"/>
  <c r="M46"/>
  <c r="M47"/>
  <c r="M49"/>
  <c r="M50"/>
  <c r="M51"/>
  <c r="M52"/>
  <c r="M53"/>
  <c r="M54"/>
  <c r="M55"/>
  <c r="M56"/>
  <c r="M57"/>
  <c r="M58"/>
  <c r="M59"/>
  <c r="M60"/>
  <c r="M61"/>
  <c r="M62"/>
</calcChain>
</file>

<file path=xl/comments1.xml><?xml version="1.0" encoding="utf-8"?>
<comments xmlns="http://schemas.openxmlformats.org/spreadsheetml/2006/main">
  <authors>
    <author>esmeb</author>
    <author>Esme Berkhout</author>
  </authors>
  <commentList>
    <comment ref="C3" authorId="0">
      <text>
        <r>
          <rPr>
            <b/>
            <sz val="9"/>
            <color indexed="81"/>
            <rFont val="Tahoma"/>
            <family val="2"/>
          </rPr>
          <t>esmeb:</t>
        </r>
        <r>
          <rPr>
            <sz val="9"/>
            <color indexed="81"/>
            <rFont val="Tahoma"/>
            <family val="2"/>
          </rPr>
          <t xml:space="preserve">
Methodology: Oxfam examined public information provided by the top 110 companies on the Forbes 2000 list and the list of WEF strategic partners to identify whether they had a presence in tax havens. For this analysis, Oxfam checked if those companies have presence in tax havens, and more especially in any of the jurisdictions most frequently used for corporate tax avoidance, like Bermuda, Cayman Islands, BritishVirgin Islands, Luxembourg, Switzerland, Ireland, the Netherlands, Singapore, Jersey and Panama, for example (see http://policy-practice.oxfam.org.uk/publications/still-broken-governments-must-do-more-to-fix-the-international-corporate-tax-sy-581878). Note that this estimate is likely to be a significantundercount, given the lack of comprehensive public reporting requirements on corporate tax practices. Until MNCs are required to report a full list of their subsidiaries, their business activities and the taxes they pay in every jurisdiction in which they do business, it is impossible to comprehensively tally their activity in tax havens or to establish whether their presence in tax havens is justified for any reason other than tax avoidance.
We did an extra check on a few countries that score 0 here but were not separately included in the Still Broken analysis because no data were available (thus "NO" in column C and "n.a." in D). For most of these, data are available on total profits reported by majority-owned affiliates of US-based multinationals. See http://www.bea.gov/international/di1usdop.htm --&gt; Freq Requested Tables --&gt; http://www.bea.gov/international/xls/selected_mofas_cntry.xls. It confirms that for Cyprus, Antigua &amp;Barbuda, Bahamas, Mauritius, Seychelles and UAE total reported profits were a few billion USD at most, and in some cases near zero. This confirms that profit shifting into thee countries cannot be above USD 10 billion, so the scoring is right. Only for BVI and Guernsey no data were available to do such a check.</t>
        </r>
      </text>
    </comment>
    <comment ref="G3" authorId="1">
      <text>
        <r>
          <rPr>
            <b/>
            <sz val="9"/>
            <color indexed="81"/>
            <rFont val="Tahoma"/>
            <family val="2"/>
          </rPr>
          <t>Esme Berkhout:</t>
        </r>
        <r>
          <rPr>
            <sz val="9"/>
            <color indexed="81"/>
            <rFont val="Tahoma"/>
            <family val="2"/>
          </rPr>
          <t xml:space="preserve">
FTSE tracker Action Aid 2013 https://docs.google.com/spreadsheets/d/1h-q1fz1-ORyd44wLdoKe_CHyIKGUrpnZyMqQWhkHHD4/edit?pref=2&amp;pli=1#gid=0</t>
        </r>
      </text>
    </comment>
    <comment ref="H3" authorId="1">
      <text>
        <r>
          <rPr>
            <b/>
            <sz val="9"/>
            <color indexed="81"/>
            <rFont val="Tahoma"/>
            <family val="2"/>
          </rPr>
          <t>Esme Berkhout:</t>
        </r>
        <r>
          <rPr>
            <sz val="9"/>
            <color indexed="81"/>
            <rFont val="Tahoma"/>
            <family val="2"/>
          </rPr>
          <t xml:space="preserve">
http://ctj.org/ctjreports/2016/10/offshore_shell_games_2016.php#.WAIhd4VOJ9A (Channel Islands was also in top 15)</t>
        </r>
      </text>
    </comment>
    <comment ref="E11" authorId="0">
      <text>
        <r>
          <rPr>
            <b/>
            <sz val="9"/>
            <color indexed="81"/>
            <rFont val="Tahoma"/>
            <family val="2"/>
          </rPr>
          <t xml:space="preserve">esmeb:
</t>
        </r>
        <r>
          <rPr>
            <sz val="9"/>
            <color indexed="81"/>
            <rFont val="Tahoma"/>
            <family val="2"/>
          </rPr>
          <t>The corporate tax rate is 25%. The corporate income tax rate may be reduced, on a sliding scale to a minimum of 1.75%, by a foreign currency tax allowance granted for certain qualifying foreign currency earnings generating activities. Special rates apply for small business, manufacturing, or certain insurance business activities. An international financial service center tax regime provides for exemption from tax for certain insurance companies, a 1.75% rate for qualifying insurance companies and a variable rate of 0.25% to 2.5% for other qualifying international business activities.</t>
        </r>
      </text>
    </comment>
    <comment ref="H21" authorId="1">
      <text>
        <r>
          <rPr>
            <b/>
            <sz val="9"/>
            <color indexed="81"/>
            <rFont val="Tahoma"/>
            <family val="2"/>
          </rPr>
          <t>Esme Berkhout:</t>
        </r>
        <r>
          <rPr>
            <sz val="9"/>
            <color indexed="81"/>
            <rFont val="Tahoma"/>
            <family val="2"/>
          </rPr>
          <t xml:space="preserve">
Considering Fortune 500 is about US companies and other studies indicating major use of Delaware by domestic US companies, perhaps a higher score in column K would be justified
http://www.nytimes.com/2012/07/01/business/how-delaware-thrives-as-a-corporate-tax-haven.html </t>
        </r>
      </text>
    </comment>
    <comment ref="A64" authorId="1">
      <text>
        <r>
          <rPr>
            <b/>
            <sz val="9"/>
            <color indexed="81"/>
            <rFont val="Tahoma"/>
            <family val="2"/>
          </rPr>
          <t>Esme Berkhout:</t>
        </r>
        <r>
          <rPr>
            <sz val="9"/>
            <color indexed="81"/>
            <rFont val="Tahoma"/>
            <family val="2"/>
          </rPr>
          <t xml:space="preserve">
http://taxfoundation.org/article/corporate-income-tax-rates-around-world-2016</t>
        </r>
      </text>
    </comment>
    <comment ref="D64" authorId="1">
      <text>
        <r>
          <rPr>
            <b/>
            <sz val="9"/>
            <color indexed="81"/>
            <rFont val="Tahoma"/>
            <family val="2"/>
          </rPr>
          <t>Esme Berkhout:</t>
        </r>
        <r>
          <rPr>
            <sz val="9"/>
            <color indexed="81"/>
            <rFont val="Tahoma"/>
            <family val="2"/>
          </rPr>
          <t xml:space="preserve">
http://www.financialsecrecyindex.com/</t>
        </r>
      </text>
    </comment>
    <comment ref="G64" authorId="1">
      <text>
        <r>
          <rPr>
            <b/>
            <sz val="9"/>
            <color indexed="81"/>
            <rFont val="Tahoma"/>
            <family val="2"/>
          </rPr>
          <t>Esme Berkhout:</t>
        </r>
        <r>
          <rPr>
            <sz val="9"/>
            <color indexed="81"/>
            <rFont val="Tahoma"/>
            <family val="2"/>
          </rPr>
          <t xml:space="preserve">
http://ec.europa.eu/taxation_customs/sites/taxation/files/resources/documents/taxation/gen_info/economic_analysis/tax_papers/taxation_paper_61.pdf</t>
        </r>
      </text>
    </comment>
    <comment ref="A99" authorId="1">
      <text>
        <r>
          <rPr>
            <b/>
            <sz val="9"/>
            <color indexed="81"/>
            <rFont val="Tahoma"/>
            <family val="2"/>
          </rPr>
          <t>Esme Berkhout:</t>
        </r>
        <r>
          <rPr>
            <sz val="9"/>
            <color indexed="81"/>
            <rFont val="Tahoma"/>
            <family val="2"/>
          </rPr>
          <t xml:space="preserve">
http://www.actionaid.org/2016/02/mistreated-how-shady-tax-treaties-are-fuelling-inequality-and-poverty</t>
        </r>
      </text>
    </comment>
  </commentList>
</comments>
</file>

<file path=xl/comments2.xml><?xml version="1.0" encoding="utf-8"?>
<comments xmlns="http://schemas.openxmlformats.org/spreadsheetml/2006/main">
  <authors>
    <author>esmeb</author>
    <author>Esme Berkhout</author>
    <author>lgibson</author>
    <author>Francis Weyzig</author>
    <author>mvillanueva</author>
  </authors>
  <commentList>
    <comment ref="E2" authorId="0">
      <text>
        <r>
          <rPr>
            <b/>
            <sz val="9"/>
            <color indexed="81"/>
            <rFont val="Tahoma"/>
            <family val="2"/>
          </rPr>
          <t>esmeb:</t>
        </r>
        <r>
          <rPr>
            <sz val="9"/>
            <color indexed="81"/>
            <rFont val="Tahoma"/>
            <family val="2"/>
          </rPr>
          <t xml:space="preserve">
Methodology: Oxfam examined public information provided by the top 110 companies on the Forbes 2000 list and the list of WEF strategic partners to identify whether they had a presence in tax havens. For this analysis, Oxfam checked if those companies have presence in tax havens, and more especially in any of the jurisdictions most frequently used for corporate tax avoidance, like Bermuda, Cayman Islands, BritishVirgin Islands, Luxembourg, Switzerland, Ireland, the Netherlands, Singapore, Jersey and Panama, for example (see http://policy-practice.oxfam.org.uk/publications/still-broken-governments-must-do-more-to-fix-the-international-corporate-tax-sy-581878). Note that this estimate is likely to be a significantundercount, given the lack of comprehensive public reporting requirements on corporate tax practices. Until MNCs are required to report a full list of their subsidiaries, their business activities and the taxes they pay in every jurisdiction in which they do business, it is impossible to comprehensively tally their activity in tax havens or to establish whether their presence in tax havens is justified for any reason other than tax avoidance.</t>
        </r>
      </text>
    </comment>
    <comment ref="N2" authorId="0">
      <text>
        <r>
          <rPr>
            <b/>
            <sz val="9"/>
            <color indexed="81"/>
            <rFont val="Tahoma"/>
            <family val="2"/>
          </rPr>
          <t>esmeb:</t>
        </r>
        <r>
          <rPr>
            <sz val="9"/>
            <color indexed="81"/>
            <rFont val="Tahoma"/>
            <family val="2"/>
          </rPr>
          <t xml:space="preserve">
EC commissioned study on agressive tax planning as main source</t>
        </r>
      </text>
    </comment>
    <comment ref="O2" authorId="0">
      <text>
        <r>
          <rPr>
            <b/>
            <sz val="9"/>
            <color indexed="81"/>
            <rFont val="Tahoma"/>
            <family val="2"/>
          </rPr>
          <t>esmeb:</t>
        </r>
        <r>
          <rPr>
            <sz val="9"/>
            <color indexed="81"/>
            <rFont val="Tahoma"/>
            <family val="2"/>
          </rPr>
          <t xml:space="preserve">
EC commissioned study on agressive tax planning as main source</t>
        </r>
      </text>
    </comment>
    <comment ref="Z2" authorId="1">
      <text>
        <r>
          <rPr>
            <b/>
            <sz val="9"/>
            <color indexed="81"/>
            <rFont val="Tahoma"/>
            <family val="2"/>
          </rPr>
          <t>Esme 
Berkhout:</t>
        </r>
        <r>
          <rPr>
            <sz val="9"/>
            <color indexed="81"/>
            <rFont val="Tahoma"/>
            <family val="2"/>
          </rPr>
          <t xml:space="preserve">
http://www.oecd.org/tax/transparency/exchange-of-information-on-request/ratings/#d.en.342263</t>
        </r>
      </text>
    </comment>
    <comment ref="AA2" authorId="1">
      <text>
        <r>
          <rPr>
            <b/>
            <sz val="9"/>
            <color indexed="81"/>
            <rFont val="Tahoma"/>
            <family val="2"/>
          </rPr>
          <t>Esme Berkhout:</t>
        </r>
        <r>
          <rPr>
            <sz val="9"/>
            <color indexed="81"/>
            <rFont val="Tahoma"/>
            <family val="2"/>
          </rPr>
          <t xml:space="preserve">
http://www.oecd.org/tax/exchange-of-tax-information/Status_of_convention.pdf</t>
        </r>
      </text>
    </comment>
    <comment ref="AC2" authorId="1">
      <text>
        <r>
          <rPr>
            <b/>
            <sz val="9"/>
            <color indexed="81"/>
            <rFont val="Tahoma"/>
            <family val="2"/>
          </rPr>
          <t>Esme Berkhout:</t>
        </r>
        <r>
          <rPr>
            <sz val="9"/>
            <color indexed="81"/>
            <rFont val="Tahoma"/>
            <family val="2"/>
          </rPr>
          <t xml:space="preserve">
http://www.oecd.org/ctp/beps/first-meeting-of-the-new-inclusive-framework-to-tackle-base-erosion-and-profit-shifting-marks-a-new-era-in-international-tax-co-operation.htm (82 members of the Inclusive Framework on BEPS as of 30 June 2016: Argentina, Aruba, Australia, Austria, Bangladesh, Belgium, Benin, Brazil, Brunei Darussalam, Bulgaria, Burkina Faso, Cameroon, Canada, Chile, China (People’s Republic of), Colombia, Congo, Costa Rica, Croatia, Curaçao, Czech Republic, Denmark, Democratic Republic of the Congo, Egypt, Eritrea, Estonia, Finland, France, Gabon, Georgia, Germany, Greece, Guernsey, Haiti, Hong Kong (China), Hungary, Iceland, India, Indonesia, Ireland, Isle of Man, Israel, Italy, Japan, Jersey, Kenya, Korea, Latvia, Liberia, Liechtenstein, Lithuania, Luxembourg, Malta, Mexico, Monaco, Netherlands, New Zealand, Nigeria, Norway, Pakistan, Papua New Guinea, Paraguay, Poland, Portugal, Romania, Russian Federation, San Marino, Saudi Arabia, Senegal, Sierra Leone, Singapore, Slovak Republic, Slovenia, South Africa, Spain, Sri Lanka, Sweden, Switzerland, Turkey, United Kingdom, United States, Uruguay., other referred websites accessed on 29/08/2016)</t>
        </r>
      </text>
    </comment>
    <comment ref="AI2" authorId="1">
      <text>
        <r>
          <rPr>
            <b/>
            <sz val="9"/>
            <color indexed="81"/>
            <rFont val="Tahoma"/>
            <family val="2"/>
          </rPr>
          <t>Esme Berkhout:</t>
        </r>
        <r>
          <rPr>
            <sz val="9"/>
            <color indexed="81"/>
            <rFont val="Tahoma"/>
            <family val="2"/>
          </rPr>
          <t xml:space="preserve">
GDP and its breakdown at current prices in US Dollars". United Nations Statistics Division. December 2015. See overviews of GDP at https://en.wikipedia.org/wiki/List_of_countries_by_GDP_(nominal)</t>
        </r>
      </text>
    </comment>
    <comment ref="Q3" authorId="2">
      <text>
        <r>
          <rPr>
            <b/>
            <sz val="9"/>
            <color indexed="81"/>
            <rFont val="Tahoma"/>
            <family val="2"/>
          </rPr>
          <t>lgibson:</t>
        </r>
        <r>
          <rPr>
            <sz val="9"/>
            <color indexed="81"/>
            <rFont val="Tahoma"/>
            <family val="2"/>
          </rPr>
          <t xml:space="preserve">
no CIT</t>
        </r>
      </text>
    </comment>
    <comment ref="H4" authorId="1">
      <text>
        <r>
          <rPr>
            <b/>
            <sz val="9"/>
            <color indexed="81"/>
            <rFont val="Tahoma"/>
            <family val="2"/>
          </rPr>
          <t>Esme Berkhout:</t>
        </r>
        <r>
          <rPr>
            <sz val="9"/>
            <color indexed="81"/>
            <rFont val="Tahoma"/>
            <family val="2"/>
          </rPr>
          <t xml:space="preserve">
</t>
        </r>
        <r>
          <rPr>
            <sz val="14"/>
            <color indexed="81"/>
            <rFont val="Tahoma"/>
            <family val="2"/>
          </rPr>
          <t>The corporate tax rate is 25%. The corporate income tax rate may be reduced, on a sliding scale to a minimum of 1.75%, by a foreign currency tax allowance granted for certain qualifying foreign currency earnings generating activities. Special rates apply for small business, manufacturing, or certain insurance business activities. An international financial service center tax regime provides for exemption from tax for certain insurance companies, a 1.75% rate for qualifying insurance companies and a variable rate of 0.25% to 2.5% for other qualifying international business activities.</t>
        </r>
      </text>
    </comment>
    <comment ref="J4" authorId="0">
      <text>
        <r>
          <rPr>
            <b/>
            <sz val="9"/>
            <color indexed="81"/>
            <rFont val="Tahoma"/>
            <family val="2"/>
          </rPr>
          <t>esmeb:</t>
        </r>
        <r>
          <rPr>
            <sz val="9"/>
            <color indexed="81"/>
            <rFont val="Tahoma"/>
            <family val="2"/>
          </rPr>
          <t xml:space="preserve">
The corporate tax rate is 25%. The corporate income tax rate may be reduced, on a sliding scale to a minimum of 1.75%, by a foreign currency tax allowance granted for certain qualifying foreign currency earnings generating activities. Special rates apply for small business, manufacturing, or certain insurance business activities. An international financial service center tax regime provides for exemption from tax for certain insurance companies, a 1.75% rate for qualifying insurance companies and a variable rate of 0.25% to 2.5% for other qualifying international business activities.</t>
        </r>
      </text>
    </comment>
    <comment ref="S4" authorId="3">
      <text>
        <r>
          <rPr>
            <b/>
            <sz val="9"/>
            <color indexed="81"/>
            <rFont val="Calibri"/>
            <family val="2"/>
          </rPr>
          <t>Francis Weyzig:</t>
        </r>
        <r>
          <rPr>
            <sz val="9"/>
            <color indexed="81"/>
            <rFont val="Calibri"/>
            <family val="2"/>
          </rPr>
          <t xml:space="preserve">
Dividends from foreign-source income</t>
        </r>
      </text>
    </comment>
    <comment ref="Z4" authorId="4">
      <text>
        <r>
          <rPr>
            <b/>
            <sz val="9"/>
            <color indexed="81"/>
            <rFont val="Tahoma"/>
            <family val="2"/>
          </rPr>
          <t>mvillanueva:</t>
        </r>
        <r>
          <rPr>
            <sz val="9"/>
            <color indexed="81"/>
            <rFont val="Tahoma"/>
            <family val="2"/>
          </rPr>
          <t xml:space="preserve">
http://www.oecd.org/tax/transparency/exchange-of-information-on-request/ratings/#d.en.342263 
</t>
        </r>
      </text>
    </comment>
    <comment ref="AA4" authorId="1">
      <text>
        <r>
          <rPr>
            <b/>
            <sz val="9"/>
            <color indexed="81"/>
            <rFont val="Tahoma"/>
            <family val="2"/>
          </rPr>
          <t>Esme Berkhout:</t>
        </r>
        <r>
          <rPr>
            <sz val="9"/>
            <color indexed="81"/>
            <rFont val="Tahoma"/>
            <family val="2"/>
          </rPr>
          <t xml:space="preserve">
as per 1/11/2016</t>
        </r>
      </text>
    </comment>
    <comment ref="AC4" authorId="1">
      <text>
        <r>
          <rPr>
            <b/>
            <sz val="9"/>
            <color indexed="81"/>
            <rFont val="Tahoma"/>
            <family val="2"/>
          </rPr>
          <t>Esme Berkhout:</t>
        </r>
        <r>
          <rPr>
            <sz val="9"/>
            <color indexed="81"/>
            <rFont val="Tahoma"/>
            <family val="2"/>
          </rPr>
          <t xml:space="preserve">
http://www.oecd.org/tax/treaties/multilateral-instrument-for-beps-tax-treaty-measures-the-ad-hoc-group.htm
Being part of MLI ad hoc group is only a commitment to take part in the design but not to implement 
</t>
        </r>
      </text>
    </comment>
    <comment ref="H5" authorId="1">
      <text>
        <r>
          <rPr>
            <b/>
            <sz val="9"/>
            <color indexed="81"/>
            <rFont val="Tahoma"/>
            <family val="2"/>
          </rPr>
          <t>Esme Berkhout:</t>
        </r>
        <r>
          <rPr>
            <sz val="9"/>
            <color indexed="81"/>
            <rFont val="Tahoma"/>
            <family val="2"/>
          </rPr>
          <t xml:space="preserve">
with notional interest deduction
</t>
        </r>
      </text>
    </comment>
    <comment ref="Q6" authorId="2">
      <text>
        <r>
          <rPr>
            <b/>
            <sz val="9"/>
            <color indexed="81"/>
            <rFont val="Tahoma"/>
            <family val="2"/>
          </rPr>
          <t>lgibson:</t>
        </r>
        <r>
          <rPr>
            <sz val="9"/>
            <color indexed="81"/>
            <rFont val="Tahoma"/>
            <family val="2"/>
          </rPr>
          <t xml:space="preserve">
no CIT</t>
        </r>
      </text>
    </comment>
    <comment ref="AC6" authorId="1">
      <text>
        <r>
          <rPr>
            <b/>
            <sz val="9"/>
            <color indexed="81"/>
            <rFont val="Tahoma"/>
            <family val="2"/>
          </rPr>
          <t>Esme Berkhout:</t>
        </r>
        <r>
          <rPr>
            <sz val="9"/>
            <color indexed="81"/>
            <rFont val="Tahoma"/>
            <family val="2"/>
          </rPr>
          <t xml:space="preserve">
http://www.oecd.org/tax/automatic-exchange/about-automatic-exchange/CbC-MCAA-Signatories.pdf </t>
        </r>
      </text>
    </comment>
    <comment ref="Q7" authorId="2">
      <text>
        <r>
          <rPr>
            <b/>
            <sz val="9"/>
            <color indexed="81"/>
            <rFont val="Tahoma"/>
            <family val="2"/>
          </rPr>
          <t>lgibson:</t>
        </r>
        <r>
          <rPr>
            <sz val="9"/>
            <color indexed="81"/>
            <rFont val="Tahoma"/>
            <family val="2"/>
          </rPr>
          <t xml:space="preserve">
no CIT</t>
        </r>
      </text>
    </comment>
    <comment ref="Q8" authorId="2">
      <text>
        <r>
          <rPr>
            <b/>
            <sz val="9"/>
            <color indexed="81"/>
            <rFont val="Tahoma"/>
            <family val="2"/>
          </rPr>
          <t>lgibson:</t>
        </r>
        <r>
          <rPr>
            <sz val="9"/>
            <color indexed="81"/>
            <rFont val="Tahoma"/>
            <family val="2"/>
          </rPr>
          <t xml:space="preserve">
no CIT</t>
        </r>
      </text>
    </comment>
    <comment ref="H9" authorId="1">
      <text>
        <r>
          <rPr>
            <b/>
            <sz val="9"/>
            <color indexed="81"/>
            <rFont val="Tahoma"/>
            <family val="2"/>
          </rPr>
          <t>Esme Berkhout:</t>
        </r>
        <r>
          <rPr>
            <sz val="9"/>
            <color indexed="81"/>
            <rFont val="Tahoma"/>
            <family val="2"/>
          </rPr>
          <t xml:space="preserve">
Reduced from 25% per January 1st 2016</t>
        </r>
      </text>
    </comment>
    <comment ref="N9" authorId="1">
      <text>
        <r>
          <rPr>
            <b/>
            <sz val="9"/>
            <color indexed="81"/>
            <rFont val="Tahoma"/>
            <family val="2"/>
          </rPr>
          <t>Esme Berkhout:</t>
        </r>
        <r>
          <rPr>
            <sz val="9"/>
            <color indexed="81"/>
            <rFont val="Tahoma"/>
            <family val="2"/>
          </rPr>
          <t xml:space="preserve">
http://www.hbmgroup.com/curacao-jurisdiction.html</t>
        </r>
      </text>
    </comment>
    <comment ref="AC10" authorId="1">
      <text>
        <r>
          <rPr>
            <b/>
            <sz val="9"/>
            <color indexed="81"/>
            <rFont val="Tahoma"/>
            <family val="2"/>
          </rPr>
          <t>Esme Berkhout:</t>
        </r>
        <r>
          <rPr>
            <sz val="9"/>
            <color indexed="81"/>
            <rFont val="Tahoma"/>
            <family val="2"/>
          </rPr>
          <t xml:space="preserve">
http://www.mondaq.com/cyprus/x/501486/tax+authorities/Cyprus+In+Favour+Of+CountryByCountry+Reporting  https://www.oecd.org/tax/automatic-exchange/about-automatic-exchange/CbC-MCAA-Signatories.pdf; https://www.oecd.org/tax/beps/inclusive-framework-on-beps-composition.pdf</t>
        </r>
      </text>
    </comment>
    <comment ref="Q11" authorId="2">
      <text>
        <r>
          <rPr>
            <b/>
            <sz val="9"/>
            <color indexed="81"/>
            <rFont val="Tahoma"/>
            <family val="2"/>
          </rPr>
          <t>lgibson:</t>
        </r>
        <r>
          <rPr>
            <sz val="9"/>
            <color indexed="81"/>
            <rFont val="Tahoma"/>
            <family val="2"/>
          </rPr>
          <t xml:space="preserve">
standard rate of 0% CIT applies to most companies</t>
        </r>
      </text>
    </comment>
    <comment ref="U12" authorId="3">
      <text>
        <r>
          <rPr>
            <b/>
            <sz val="9"/>
            <color indexed="81"/>
            <rFont val="Calibri"/>
            <family val="2"/>
          </rPr>
          <t>Francis Weyzig:</t>
        </r>
        <r>
          <rPr>
            <sz val="9"/>
            <color indexed="81"/>
            <rFont val="Calibri"/>
            <family val="2"/>
          </rPr>
          <t xml:space="preserve">
general rate is 4.95%</t>
        </r>
      </text>
    </comment>
    <comment ref="AB12" authorId="1">
      <text>
        <r>
          <rPr>
            <b/>
            <sz val="9"/>
            <color indexed="81"/>
            <rFont val="Tahoma"/>
            <charset val="1"/>
          </rPr>
          <t>Esme Berkhout:</t>
        </r>
        <r>
          <rPr>
            <sz val="9"/>
            <color indexed="81"/>
            <rFont val="Tahoma"/>
            <charset val="1"/>
          </rPr>
          <t xml:space="preserve">
http://www.legco.gov.hk/yr16-17/english/panels/fa/papers/fa20161115cb1-78-1-e.pdf</t>
        </r>
      </text>
    </comment>
    <comment ref="U13" authorId="3">
      <text>
        <r>
          <rPr>
            <b/>
            <sz val="9"/>
            <color indexed="81"/>
            <rFont val="Calibri"/>
            <family val="2"/>
          </rPr>
          <t>Francis Weyzig:</t>
        </r>
        <r>
          <rPr>
            <sz val="9"/>
            <color indexed="81"/>
            <rFont val="Calibri"/>
            <family val="2"/>
          </rPr>
          <t xml:space="preserve">
No WHT on royalties paid to non-residents in respect of foreign patents</t>
        </r>
      </text>
    </comment>
    <comment ref="Q14" authorId="2">
      <text>
        <r>
          <rPr>
            <b/>
            <sz val="9"/>
            <color indexed="81"/>
            <rFont val="Tahoma"/>
            <family val="2"/>
          </rPr>
          <t>lgibson:</t>
        </r>
        <r>
          <rPr>
            <sz val="9"/>
            <color indexed="81"/>
            <rFont val="Tahoma"/>
            <family val="2"/>
          </rPr>
          <t xml:space="preserve">
standard rate of 0% CIT applies to most companies</t>
        </r>
      </text>
    </comment>
    <comment ref="Q15" authorId="2">
      <text>
        <r>
          <rPr>
            <b/>
            <sz val="9"/>
            <color indexed="81"/>
            <rFont val="Tahoma"/>
            <family val="2"/>
          </rPr>
          <t>lgibson:</t>
        </r>
        <r>
          <rPr>
            <sz val="9"/>
            <color indexed="81"/>
            <rFont val="Tahoma"/>
            <family val="2"/>
          </rPr>
          <t xml:space="preserve">
standard rate of 0% CIT applies to most companies</t>
        </r>
      </text>
    </comment>
    <comment ref="M16" authorId="1">
      <text>
        <r>
          <rPr>
            <b/>
            <sz val="9"/>
            <color indexed="81"/>
            <rFont val="Tahoma"/>
            <family val="2"/>
          </rPr>
          <t>Esme Berkhout:</t>
        </r>
        <r>
          <rPr>
            <sz val="9"/>
            <color indexed="81"/>
            <rFont val="Tahoma"/>
            <family val="2"/>
          </rPr>
          <t xml:space="preserve">
untill 2021</t>
        </r>
      </text>
    </comment>
    <comment ref="I17" authorId="1">
      <text>
        <r>
          <rPr>
            <b/>
            <sz val="9"/>
            <color indexed="81"/>
            <rFont val="Tahoma"/>
            <family val="2"/>
          </rPr>
          <t>Esme Berkhout:</t>
        </r>
        <r>
          <rPr>
            <sz val="9"/>
            <color indexed="81"/>
            <rFont val="Tahoma"/>
            <family val="2"/>
          </rPr>
          <t xml:space="preserve">
"The standard corporate tax rate in Mauritius is 15%. Where a company holds a valid Category 1 Global Business Licence ("GBC1"), it is entitled to claim foreign tax credit on its foreign source income equivalent to the higher of actual foreign tax suffered or a presumed tax credit of 80% of the Mauritius tax. In this respect, the maximum effective tax rate applicable to a GBC1 is 3%. Documentary evidence must be available where actual foreign tax credit is being claimed."</t>
        </r>
      </text>
    </comment>
    <comment ref="U17" authorId="3">
      <text>
        <r>
          <rPr>
            <b/>
            <sz val="9"/>
            <color indexed="81"/>
            <rFont val="Calibri"/>
            <family val="2"/>
          </rPr>
          <t>Francis Weyzig:</t>
        </r>
        <r>
          <rPr>
            <sz val="9"/>
            <color indexed="81"/>
            <rFont val="Calibri"/>
            <family val="2"/>
          </rPr>
          <t xml:space="preserve">
No WHT on royalties paid by Category 1 Global Business Licence companies to non-residents, 15% WHT on royalties paid by other types of companies.</t>
        </r>
      </text>
    </comment>
    <comment ref="AC17" authorId="1">
      <text>
        <r>
          <rPr>
            <b/>
            <sz val="9"/>
            <color indexed="81"/>
            <rFont val="Tahoma"/>
            <family val="2"/>
          </rPr>
          <t>Esme Berkhout:</t>
        </r>
        <r>
          <rPr>
            <sz val="9"/>
            <color indexed="81"/>
            <rFont val="Tahoma"/>
            <family val="2"/>
          </rPr>
          <t xml:space="preserve">
Was invited and present iN kyoto and http://www.oecd.org/tax/treaties/multilateral-instrument-for-beps-tax-treaty-measures-the-ad-hoc-group.htm
</t>
        </r>
      </text>
    </comment>
    <comment ref="P18" authorId="0">
      <text>
        <r>
          <rPr>
            <b/>
            <sz val="9"/>
            <color indexed="81"/>
            <rFont val="Tahoma"/>
            <family val="2"/>
          </rPr>
          <t>esmeb:</t>
        </r>
        <r>
          <rPr>
            <sz val="9"/>
            <color indexed="81"/>
            <rFont val="Tahoma"/>
            <family val="2"/>
          </rPr>
          <t xml:space="preserve">
Dutch participation exemption is exceptionally broad, but this is also a reason why the Netherlands does not get a positive score on CFC rules</t>
        </r>
      </text>
    </comment>
    <comment ref="S18" authorId="3">
      <text>
        <r>
          <rPr>
            <b/>
            <sz val="9"/>
            <color indexed="81"/>
            <rFont val="Calibri"/>
            <family val="2"/>
          </rPr>
          <t>Francis Weyzig:</t>
        </r>
        <r>
          <rPr>
            <sz val="9"/>
            <color indexed="81"/>
            <rFont val="Calibri"/>
            <family val="2"/>
          </rPr>
          <t xml:space="preserve">
Because at present NL allows widespread abuse of structures involving cooperatives that result in avoidance of dividend tax. The government has proposed a new anti-abuse rule to end such abuse by 2018.</t>
        </r>
      </text>
    </comment>
    <comment ref="AC19" authorId="4">
      <text>
        <r>
          <rPr>
            <b/>
            <sz val="9"/>
            <color indexed="81"/>
            <rFont val="Tahoma"/>
            <family val="2"/>
          </rPr>
          <t>mvillanueva:</t>
        </r>
        <r>
          <rPr>
            <sz val="9"/>
            <color indexed="81"/>
            <rFont val="Tahoma"/>
            <family val="2"/>
          </rPr>
          <t xml:space="preserve">
https://www.oecd.org/tax/beps/inclusive-framework-on-beps-composition.pdf</t>
        </r>
      </text>
    </comment>
    <comment ref="I20" authorId="1">
      <text>
        <r>
          <rPr>
            <b/>
            <sz val="9"/>
            <color indexed="81"/>
            <rFont val="Tahoma"/>
            <family val="2"/>
          </rPr>
          <t>Esme Berkhout:</t>
        </r>
        <r>
          <rPr>
            <sz val="9"/>
            <color indexed="81"/>
            <rFont val="Tahoma"/>
            <family val="2"/>
          </rPr>
          <t xml:space="preserve">
The corporate tax rate is 17%. Start-up tax exemption can be granted on the said income of a qualifying company on its first SGD100,000, and a further 50% exemption is given on the next SGD200,000, for each of its first three consecutive years of assessment. A concessionary tax rate of 10% or lower applies to qualified entities.</t>
        </r>
      </text>
    </comment>
    <comment ref="M20" authorId="1">
      <text>
        <r>
          <rPr>
            <b/>
            <sz val="9"/>
            <color indexed="81"/>
            <rFont val="Tahoma"/>
            <family val="2"/>
          </rPr>
          <t>Esme Berkhout:</t>
        </r>
        <r>
          <rPr>
            <sz val="9"/>
            <color indexed="81"/>
            <rFont val="Tahoma"/>
            <family val="2"/>
          </rPr>
          <t xml:space="preserve">
see at incentives below</t>
        </r>
      </text>
    </comment>
    <comment ref="V20" authorId="3">
      <text>
        <r>
          <rPr>
            <b/>
            <sz val="9"/>
            <color indexed="81"/>
            <rFont val="Calibri"/>
            <family val="2"/>
          </rPr>
          <t>Francis Weyzig:</t>
        </r>
        <r>
          <rPr>
            <sz val="9"/>
            <color indexed="81"/>
            <rFont val="Calibri"/>
            <family val="2"/>
          </rPr>
          <t xml:space="preserve">
No WHT onfees paid to non-resident companies for technical or management services performed outside Singapore. 17% WHT in case of services perfomed in Singapore.</t>
        </r>
      </text>
    </comment>
    <comment ref="AC20" authorId="1">
      <text>
        <r>
          <rPr>
            <b/>
            <sz val="9"/>
            <color indexed="81"/>
            <rFont val="Tahoma"/>
            <family val="2"/>
          </rPr>
          <t>Esme Berkhout:</t>
        </r>
        <r>
          <rPr>
            <sz val="9"/>
            <color indexed="81"/>
            <rFont val="Tahoma"/>
            <family val="2"/>
          </rPr>
          <t xml:space="preserve">
https://www.iras.gov.sg/irashome/News-and-Events/Newsroom/Media-Releases-and-Speeches/Media-Releases/2016/Singapore-Joins-Inclusive-Framework-for-Implementing-Measures-against-Base-Erosion-and-Profit-Shifting--BEPS-/
http://www.ey.com/Publication/vwLUAssets/EY-tax-alert-singapore-commits-to-implement-minimum-standard-under-BEPS-action-5/$FILE/EY-tax-alert-singapore-commits-to-implement-minimum-standard-under-BEPS-action-5.pdf</t>
        </r>
      </text>
    </comment>
    <comment ref="I21" authorId="1">
      <text>
        <r>
          <rPr>
            <b/>
            <sz val="9"/>
            <color indexed="81"/>
            <rFont val="Tahoma"/>
            <family val="2"/>
          </rPr>
          <t>Esme Berkhout:</t>
        </r>
        <r>
          <rPr>
            <sz val="9"/>
            <color indexed="81"/>
            <rFont val="Tahoma"/>
            <family val="2"/>
          </rPr>
          <t xml:space="preserve">
The maximum effective corporate income tax rates range from 11.48% to 24.43% depending on canton and commune. The rates comprise federal, cantonal, and communal taxes. However, please note that to date 9 of 26 cantons have not yet published the 2014 tax rates.</t>
        </r>
      </text>
    </comment>
    <comment ref="M21" authorId="1">
      <text>
        <r>
          <rPr>
            <b/>
            <sz val="9"/>
            <color indexed="81"/>
            <rFont val="Tahoma"/>
            <family val="2"/>
          </rPr>
          <t>Esme Berkhout:</t>
        </r>
        <r>
          <rPr>
            <sz val="9"/>
            <color indexed="81"/>
            <rFont val="Tahoma"/>
            <family val="2"/>
          </rPr>
          <t xml:space="preserve">
But Switzerland is planning to introduce patent box in 2019 according to https://www2.deloitte.com/content/dam/Deloitte/global/Documents/Tax/dttl-tax-alert-switzerland-14-june-2016.pdf</t>
        </r>
      </text>
    </comment>
    <comment ref="O21" authorId="0">
      <text>
        <r>
          <rPr>
            <b/>
            <sz val="9"/>
            <color indexed="81"/>
            <rFont val="Tahoma"/>
            <family val="2"/>
          </rPr>
          <t>esmeb:</t>
        </r>
        <r>
          <rPr>
            <sz val="9"/>
            <color indexed="81"/>
            <rFont val="Tahoma"/>
            <family val="2"/>
          </rPr>
          <t xml:space="preserve">
But Switzerland does plan to introduce one in 2019</t>
        </r>
      </text>
    </comment>
    <comment ref="AA21" authorId="1">
      <text>
        <r>
          <rPr>
            <b/>
            <sz val="9"/>
            <color indexed="81"/>
            <rFont val="Tahoma"/>
            <family val="2"/>
          </rPr>
          <t>Esme Berkhout:</t>
        </r>
        <r>
          <rPr>
            <sz val="9"/>
            <color indexed="81"/>
            <rFont val="Tahoma"/>
            <family val="2"/>
          </rPr>
          <t xml:space="preserve">
signed but not entered into force</t>
        </r>
      </text>
    </comment>
    <comment ref="AA26" authorId="4">
      <text>
        <r>
          <rPr>
            <b/>
            <sz val="9"/>
            <color indexed="81"/>
            <rFont val="Tahoma"/>
            <family val="2"/>
          </rPr>
          <t>mvillanueva:</t>
        </r>
        <r>
          <rPr>
            <sz val="9"/>
            <color indexed="81"/>
            <rFont val="Tahoma"/>
            <family val="2"/>
          </rPr>
          <t xml:space="preserve">
http://www.oecd.org/tax/exchange-of-tax-information/Status_of_convention.pdf</t>
        </r>
      </text>
    </comment>
    <comment ref="AB26" authorId="1">
      <text>
        <r>
          <rPr>
            <b/>
            <sz val="9"/>
            <color indexed="81"/>
            <rFont val="Tahoma"/>
            <family val="2"/>
          </rPr>
          <t>Esme Berkhout:</t>
        </r>
        <r>
          <rPr>
            <sz val="9"/>
            <color indexed="81"/>
            <rFont val="Tahoma"/>
            <family val="2"/>
          </rPr>
          <t xml:space="preserve">
http://www.reuters.com/article/seychelles-economy-idUSL8N19R3VV; </t>
        </r>
      </text>
    </comment>
    <comment ref="AB27" authorId="0">
      <text>
        <r>
          <rPr>
            <b/>
            <sz val="9"/>
            <color indexed="81"/>
            <rFont val="Tahoma"/>
            <family val="2"/>
          </rPr>
          <t>esmeb:</t>
        </r>
        <r>
          <rPr>
            <sz val="9"/>
            <color indexed="81"/>
            <rFont val="Tahoma"/>
            <family val="2"/>
          </rPr>
          <t xml:space="preserve">
http://civil.ge/eng/article.php?id=29147</t>
        </r>
      </text>
    </comment>
  </commentList>
</comments>
</file>

<file path=xl/comments3.xml><?xml version="1.0" encoding="utf-8"?>
<comments xmlns="http://schemas.openxmlformats.org/spreadsheetml/2006/main">
  <authors>
    <author>esmeb</author>
    <author>FrancisW</author>
    <author>Francis Weyzig</author>
  </authors>
  <commentList>
    <comment ref="D13" authorId="0">
      <text>
        <r>
          <rPr>
            <b/>
            <sz val="9"/>
            <color indexed="81"/>
            <rFont val="Tahoma"/>
            <family val="2"/>
          </rPr>
          <t>esmeb:</t>
        </r>
        <r>
          <rPr>
            <sz val="9"/>
            <color indexed="81"/>
            <rFont val="Tahoma"/>
            <family val="2"/>
          </rPr>
          <t xml:space="preserve">
http://data.un.org/CountryProfile.aspx?crName=Cayman%20Islands</t>
        </r>
      </text>
    </comment>
    <comment ref="D15" authorId="0">
      <text>
        <r>
          <rPr>
            <b/>
            <sz val="9"/>
            <color indexed="81"/>
            <rFont val="Tahoma"/>
            <family val="2"/>
          </rPr>
          <t>esmeb:</t>
        </r>
        <r>
          <rPr>
            <sz val="9"/>
            <color indexed="81"/>
            <rFont val="Tahoma"/>
            <family val="2"/>
          </rPr>
          <t xml:space="preserve">
http://data.un.org/CountryProfile.aspx?crName=British Virgin Islands</t>
        </r>
      </text>
    </comment>
    <comment ref="D19" authorId="1">
      <text>
        <r>
          <rPr>
            <b/>
            <sz val="9"/>
            <color indexed="81"/>
            <rFont val="Tahoma"/>
            <family val="2"/>
          </rPr>
          <t>FrancisW:</t>
        </r>
        <r>
          <rPr>
            <sz val="9"/>
            <color indexed="81"/>
            <rFont val="Tahoma"/>
            <family val="2"/>
          </rPr>
          <t xml:space="preserve">
GDP 2014 is GBP 3879 mln
https://www.gov.je/SiteCollectionDocuments/Government%20and%20administration/R%20GVA%20and%20GDP%202014%2020150930%20SU.pdf
Exchange rate at 31 Dec 2014 is 1.559 USD/GBP
http://www.xe.com/currencytables/?from=USD&amp;date=2014-12-31</t>
        </r>
      </text>
    </comment>
    <comment ref="D20" authorId="0">
      <text>
        <r>
          <rPr>
            <b/>
            <sz val="9"/>
            <color indexed="81"/>
            <rFont val="Tahoma"/>
            <family val="2"/>
          </rPr>
          <t>esmeb:</t>
        </r>
        <r>
          <rPr>
            <sz val="9"/>
            <color indexed="81"/>
            <rFont val="Tahoma"/>
            <family val="2"/>
          </rPr>
          <t xml:space="preserve">
http://data.un.org/CountryProfile.aspx?crName=Cura%C3%A7ao</t>
        </r>
      </text>
    </comment>
    <comment ref="D49" authorId="1">
      <text>
        <r>
          <rPr>
            <b/>
            <sz val="9"/>
            <color indexed="81"/>
            <rFont val="Tahoma"/>
            <family val="2"/>
          </rPr>
          <t>FrancisW:</t>
        </r>
        <r>
          <rPr>
            <sz val="9"/>
            <color indexed="81"/>
            <rFont val="Tahoma"/>
            <family val="2"/>
          </rPr>
          <t xml:space="preserve">
GDP 2014 estiamte is GBP 2319 mln
https://www.gov.gg/CHttpHandler.ashx?id=2667&amp;p=0
Exchange rate at 31 Dec 2014 is 1.559 USD/GBP
http://www.xe.com/currencytables/?from=USD&amp;date=2014-12-31</t>
        </r>
      </text>
    </comment>
    <comment ref="D63" authorId="2">
      <text>
        <r>
          <rPr>
            <b/>
            <sz val="9"/>
            <color indexed="81"/>
            <rFont val="Calibri"/>
            <family val="2"/>
          </rPr>
          <t>Francis Weyzig:</t>
        </r>
        <r>
          <rPr>
            <sz val="9"/>
            <color indexed="81"/>
            <rFont val="Calibri"/>
            <family val="2"/>
          </rPr>
          <t xml:space="preserve">
GDP in 2014 was 4320 GBP https://www.gov.im/categories/tax-vat-and-your-money/national-income/
Exchange rate 31 Dec 2014: 1 GBP = 1.559 USD</t>
        </r>
      </text>
    </comment>
    <comment ref="D64" authorId="1">
      <text>
        <r>
          <rPr>
            <b/>
            <sz val="9"/>
            <color indexed="81"/>
            <rFont val="Tahoma"/>
            <family val="2"/>
          </rPr>
          <t>FrancisW:</t>
        </r>
        <r>
          <rPr>
            <sz val="9"/>
            <color indexed="81"/>
            <rFont val="Tahoma"/>
            <family val="2"/>
          </rPr>
          <t xml:space="preserve">
GDP 2014: 1,638 mln GIP
https://www.gibraltar.gov.gi/new/key-indicators
Exchange rate at 31 Dec 2014: 1.559 USD/GIP http://www.xe.com/currencytables/?from=USD&amp;date=2014-12-31
 </t>
        </r>
      </text>
    </comment>
  </commentList>
</comments>
</file>

<file path=xl/sharedStrings.xml><?xml version="1.0" encoding="utf-8"?>
<sst xmlns="http://schemas.openxmlformats.org/spreadsheetml/2006/main" count="6617" uniqueCount="529">
  <si>
    <t>Annex 1: countries listed by various institutions</t>
  </si>
  <si>
    <r>
      <t>1)</t>
    </r>
    <r>
      <rPr>
        <sz val="7"/>
        <color theme="1"/>
        <rFont val="Times New Roman"/>
        <family val="1"/>
      </rPr>
      <t xml:space="preserve">       </t>
    </r>
    <r>
      <rPr>
        <sz val="10"/>
        <color theme="1"/>
        <rFont val="Calibri"/>
        <family val="2"/>
        <scheme val="minor"/>
      </rPr>
      <t>Andorra (EP, EC, GAO, AA-FTSE, IMF)</t>
    </r>
  </si>
  <si>
    <r>
      <t>2)</t>
    </r>
    <r>
      <rPr>
        <sz val="7"/>
        <color theme="1"/>
        <rFont val="Times New Roman"/>
        <family val="1"/>
      </rPr>
      <t xml:space="preserve">       </t>
    </r>
    <r>
      <rPr>
        <sz val="10"/>
        <color theme="1"/>
        <rFont val="Calibri"/>
        <family val="2"/>
        <scheme val="minor"/>
      </rPr>
      <t>Anguilla (FSI, OECD, UNCTAD, EP, EC, GAO, AA-FTSE, BIS)</t>
    </r>
  </si>
  <si>
    <r>
      <t>3)</t>
    </r>
    <r>
      <rPr>
        <sz val="7"/>
        <color theme="1"/>
        <rFont val="Times New Roman"/>
        <family val="1"/>
      </rPr>
      <t xml:space="preserve">       </t>
    </r>
    <r>
      <rPr>
        <sz val="10"/>
        <color theme="1"/>
        <rFont val="Calibri"/>
        <family val="2"/>
        <scheme val="minor"/>
      </rPr>
      <t>Aruba (FSI, OECD, UNCTAD, EP, GAO, AA-FTSE, IMF, BIS)</t>
    </r>
  </si>
  <si>
    <r>
      <t>4)</t>
    </r>
    <r>
      <rPr>
        <sz val="7"/>
        <color theme="1"/>
        <rFont val="Times New Roman"/>
        <family val="1"/>
      </rPr>
      <t xml:space="preserve">       </t>
    </r>
    <r>
      <rPr>
        <sz val="10"/>
        <color theme="1"/>
        <rFont val="Calibri"/>
        <family val="2"/>
        <scheme val="minor"/>
      </rPr>
      <t>Austria (FSI, UNCTAD)</t>
    </r>
  </si>
  <si>
    <r>
      <t>6)</t>
    </r>
    <r>
      <rPr>
        <sz val="7"/>
        <color theme="1"/>
        <rFont val="Times New Roman"/>
        <family val="1"/>
      </rPr>
      <t xml:space="preserve">       </t>
    </r>
    <r>
      <rPr>
        <sz val="10"/>
        <color theme="1"/>
        <rFont val="Calibri"/>
        <family val="2"/>
        <scheme val="minor"/>
      </rPr>
      <t>Bahrain (FSI, OECD, UNCTAD, EP, GAO, AA-FTSE, BIS)</t>
    </r>
  </si>
  <si>
    <r>
      <t>9)</t>
    </r>
    <r>
      <rPr>
        <sz val="7"/>
        <color theme="1"/>
        <rFont val="Times New Roman"/>
        <family val="1"/>
      </rPr>
      <t xml:space="preserve">       </t>
    </r>
    <r>
      <rPr>
        <sz val="10"/>
        <color theme="1"/>
        <rFont val="Calibri"/>
        <family val="2"/>
        <scheme val="minor"/>
      </rPr>
      <t>Belize (FSI, OECD, UNCTAD, EP, EC, GAO, AA-FTSE, IMF)</t>
    </r>
  </si>
  <si>
    <r>
      <t>13)</t>
    </r>
    <r>
      <rPr>
        <sz val="7"/>
        <color theme="1"/>
        <rFont val="Times New Roman"/>
        <family val="1"/>
      </rPr>
      <t xml:space="preserve">   </t>
    </r>
    <r>
      <rPr>
        <sz val="10"/>
        <color theme="1"/>
        <rFont val="Calibri"/>
        <family val="2"/>
        <scheme val="minor"/>
      </rPr>
      <t>Costa Rica (FSI, GAO, AA-FTSE)</t>
    </r>
  </si>
  <si>
    <r>
      <t>16)</t>
    </r>
    <r>
      <rPr>
        <sz val="7"/>
        <color theme="1"/>
        <rFont val="Times New Roman"/>
        <family val="1"/>
      </rPr>
      <t xml:space="preserve">   </t>
    </r>
    <r>
      <rPr>
        <sz val="10"/>
        <color theme="1"/>
        <rFont val="Calibri"/>
        <family val="2"/>
        <scheme val="minor"/>
      </rPr>
      <t>Dominica (OECD, UNCTAD, EP, GAO)</t>
    </r>
  </si>
  <si>
    <r>
      <t>17)</t>
    </r>
    <r>
      <rPr>
        <sz val="7"/>
        <color theme="1"/>
        <rFont val="Times New Roman"/>
        <family val="1"/>
      </rPr>
      <t xml:space="preserve">   </t>
    </r>
    <r>
      <rPr>
        <sz val="10"/>
        <color theme="1"/>
        <rFont val="Calibri"/>
        <family val="2"/>
        <scheme val="minor"/>
      </rPr>
      <t>Delaware (FSI, EP, AA-FTSE)</t>
    </r>
  </si>
  <si>
    <r>
      <t>18)</t>
    </r>
    <r>
      <rPr>
        <sz val="7"/>
        <color theme="1"/>
        <rFont val="Times New Roman"/>
        <family val="1"/>
      </rPr>
      <t xml:space="preserve">   </t>
    </r>
    <r>
      <rPr>
        <sz val="10"/>
        <color theme="1"/>
        <rFont val="Calibri"/>
        <family val="2"/>
        <scheme val="minor"/>
      </rPr>
      <t>Fiji (EP)</t>
    </r>
  </si>
  <si>
    <r>
      <t>19)</t>
    </r>
    <r>
      <rPr>
        <sz val="7"/>
        <color theme="1"/>
        <rFont val="Times New Roman"/>
        <family val="1"/>
      </rPr>
      <t xml:space="preserve">   </t>
    </r>
    <r>
      <rPr>
        <sz val="10"/>
        <color theme="1"/>
        <rFont val="Calibri"/>
        <family val="2"/>
        <scheme val="minor"/>
      </rPr>
      <t>Gibraltar (FSI, OECD, UNCTAD, AA-FTSE, IMF, BIS)</t>
    </r>
  </si>
  <si>
    <r>
      <t>20)</t>
    </r>
    <r>
      <rPr>
        <sz val="7"/>
        <color theme="1"/>
        <rFont val="Times New Roman"/>
        <family val="1"/>
      </rPr>
      <t xml:space="preserve">   </t>
    </r>
    <r>
      <rPr>
        <sz val="10"/>
        <color theme="1"/>
        <rFont val="Calibri"/>
        <family val="2"/>
        <scheme val="minor"/>
      </rPr>
      <t>Grenada (OECD, UNCTAD, EC, GAO)</t>
    </r>
  </si>
  <si>
    <r>
      <t>21)</t>
    </r>
    <r>
      <rPr>
        <sz val="7"/>
        <color theme="1"/>
        <rFont val="Times New Roman"/>
        <family val="1"/>
      </rPr>
      <t xml:space="preserve">   </t>
    </r>
    <r>
      <rPr>
        <sz val="10"/>
        <color theme="1"/>
        <rFont val="Calibri"/>
        <family val="2"/>
        <scheme val="minor"/>
      </rPr>
      <t>Guam (EP, BIS)</t>
    </r>
  </si>
  <si>
    <r>
      <t>27)</t>
    </r>
    <r>
      <rPr>
        <sz val="7"/>
        <color theme="1"/>
        <rFont val="Times New Roman"/>
        <family val="1"/>
      </rPr>
      <t xml:space="preserve">   </t>
    </r>
    <r>
      <rPr>
        <sz val="10"/>
        <color theme="1"/>
        <rFont val="Calibri"/>
        <family val="2"/>
        <scheme val="minor"/>
      </rPr>
      <t>Jordan (GAO, AA-FTSE)</t>
    </r>
  </si>
  <si>
    <r>
      <t>28)</t>
    </r>
    <r>
      <rPr>
        <sz val="7"/>
        <color theme="1"/>
        <rFont val="Times New Roman"/>
        <family val="1"/>
      </rPr>
      <t xml:space="preserve">   </t>
    </r>
    <r>
      <rPr>
        <sz val="10"/>
        <color theme="1"/>
        <rFont val="Calibri"/>
        <family val="2"/>
        <scheme val="minor"/>
      </rPr>
      <t>Labuan, Malaysia (FSI, EP, IMF)</t>
    </r>
  </si>
  <si>
    <r>
      <t>29)</t>
    </r>
    <r>
      <rPr>
        <sz val="7"/>
        <color theme="1"/>
        <rFont val="Times New Roman"/>
        <family val="1"/>
      </rPr>
      <t xml:space="preserve">   </t>
    </r>
    <r>
      <rPr>
        <sz val="10"/>
        <color theme="1"/>
        <rFont val="Calibri"/>
        <family val="2"/>
        <scheme val="minor"/>
      </rPr>
      <t>Lebanon (FSI, EP, GAO, AA-FTSE, BIS)</t>
    </r>
  </si>
  <si>
    <r>
      <t>30)</t>
    </r>
    <r>
      <rPr>
        <sz val="7"/>
        <color theme="1"/>
        <rFont val="Times New Roman"/>
        <family val="1"/>
      </rPr>
      <t xml:space="preserve">   </t>
    </r>
    <r>
      <rPr>
        <sz val="10"/>
        <color theme="1"/>
        <rFont val="Calibri"/>
        <family val="2"/>
        <scheme val="minor"/>
      </rPr>
      <t>Liberia (FSI, OECD, UNCTAD, EC, GAO, AA-FTSE)</t>
    </r>
  </si>
  <si>
    <r>
      <t>31)</t>
    </r>
    <r>
      <rPr>
        <sz val="7"/>
        <color theme="1"/>
        <rFont val="Times New Roman"/>
        <family val="1"/>
      </rPr>
      <t xml:space="preserve">   </t>
    </r>
    <r>
      <rPr>
        <sz val="10"/>
        <color theme="1"/>
        <rFont val="Calibri"/>
        <family val="2"/>
        <scheme val="minor"/>
      </rPr>
      <t>Liechtenstein (FSI, OECD, UNCTAD, EP, EC, AA-FTSE, IMF)</t>
    </r>
  </si>
  <si>
    <r>
      <t>33)</t>
    </r>
    <r>
      <rPr>
        <sz val="7"/>
        <color theme="1"/>
        <rFont val="Times New Roman"/>
        <family val="1"/>
      </rPr>
      <t xml:space="preserve">   </t>
    </r>
    <r>
      <rPr>
        <sz val="10"/>
        <color theme="1"/>
        <rFont val="Calibri"/>
        <family val="2"/>
        <scheme val="minor"/>
      </rPr>
      <t>Macao (FSI, EP, GAO, AA-FTSE, IMF, BIS)</t>
    </r>
  </si>
  <si>
    <r>
      <t>34)</t>
    </r>
    <r>
      <rPr>
        <sz val="7"/>
        <color theme="1"/>
        <rFont val="Times New Roman"/>
        <family val="1"/>
      </rPr>
      <t xml:space="preserve">   </t>
    </r>
    <r>
      <rPr>
        <sz val="10"/>
        <color theme="1"/>
        <rFont val="Calibri"/>
        <family val="2"/>
        <scheme val="minor"/>
      </rPr>
      <t>Maldives (EP, EC, AA-FTSE)</t>
    </r>
  </si>
  <si>
    <r>
      <t>35)</t>
    </r>
    <r>
      <rPr>
        <sz val="7"/>
        <color theme="1"/>
        <rFont val="Times New Roman"/>
        <family val="1"/>
      </rPr>
      <t xml:space="preserve">   </t>
    </r>
    <r>
      <rPr>
        <sz val="10"/>
        <color theme="1"/>
        <rFont val="Calibri"/>
        <family val="2"/>
        <scheme val="minor"/>
      </rPr>
      <t>Malta (FSI, OECD, UNCTAD, AA-FTSE)</t>
    </r>
  </si>
  <si>
    <r>
      <t>36)</t>
    </r>
    <r>
      <rPr>
        <sz val="7"/>
        <color theme="1"/>
        <rFont val="Times New Roman"/>
        <family val="1"/>
      </rPr>
      <t xml:space="preserve">   </t>
    </r>
    <r>
      <rPr>
        <sz val="10"/>
        <color theme="1"/>
        <rFont val="Calibri"/>
        <family val="2"/>
        <scheme val="minor"/>
      </rPr>
      <t>Marshall Islands (FSI, OECD, UNCTAD, EP, EC, GAO)</t>
    </r>
  </si>
  <si>
    <r>
      <t>38)</t>
    </r>
    <r>
      <rPr>
        <sz val="7"/>
        <color theme="1"/>
        <rFont val="Times New Roman"/>
        <family val="1"/>
      </rPr>
      <t xml:space="preserve">   </t>
    </r>
    <r>
      <rPr>
        <sz val="10"/>
        <color theme="1"/>
        <rFont val="Calibri"/>
        <family val="2"/>
        <scheme val="minor"/>
      </rPr>
      <t>Monaco (FSI, OECD, UNCTAD, EP, EC, AA-FTSE, IMF)</t>
    </r>
  </si>
  <si>
    <r>
      <t>39)</t>
    </r>
    <r>
      <rPr>
        <sz val="7"/>
        <color theme="1"/>
        <rFont val="Times New Roman"/>
        <family val="1"/>
      </rPr>
      <t xml:space="preserve">   </t>
    </r>
    <r>
      <rPr>
        <sz val="10"/>
        <color theme="1"/>
        <rFont val="Calibri"/>
        <family val="2"/>
        <scheme val="minor"/>
      </rPr>
      <t>Montserrat (OECD, UNCTAD, EP, EC, GAO, IMF)</t>
    </r>
  </si>
  <si>
    <r>
      <t>41)</t>
    </r>
    <r>
      <rPr>
        <sz val="7"/>
        <color theme="1"/>
        <rFont val="Times New Roman"/>
        <family val="1"/>
      </rPr>
      <t xml:space="preserve">   </t>
    </r>
    <r>
      <rPr>
        <sz val="10"/>
        <color theme="1"/>
        <rFont val="Calibri"/>
        <family val="2"/>
        <scheme val="minor"/>
      </rPr>
      <t>Niue (OECD, UNCTAD, EP, EC)</t>
    </r>
  </si>
  <si>
    <r>
      <t>42)</t>
    </r>
    <r>
      <rPr>
        <sz val="7"/>
        <color theme="1"/>
        <rFont val="Times New Roman"/>
        <family val="1"/>
      </rPr>
      <t xml:space="preserve">   </t>
    </r>
    <r>
      <rPr>
        <sz val="10"/>
        <color theme="1"/>
        <rFont val="Calibri"/>
        <family val="2"/>
        <scheme val="minor"/>
      </rPr>
      <t>Nauru (OECD, UNCTAD, EP, EC, GAO)</t>
    </r>
  </si>
  <si>
    <r>
      <t>43)</t>
    </r>
    <r>
      <rPr>
        <sz val="7"/>
        <color theme="1"/>
        <rFont val="Times New Roman"/>
        <family val="1"/>
      </rPr>
      <t xml:space="preserve">   </t>
    </r>
    <r>
      <rPr>
        <sz val="10"/>
        <color theme="1"/>
        <rFont val="Calibri"/>
        <family val="2"/>
        <scheme val="minor"/>
      </rPr>
      <t xml:space="preserve">Palau (EP, IMF) </t>
    </r>
  </si>
  <si>
    <r>
      <t>45)</t>
    </r>
    <r>
      <rPr>
        <sz val="7"/>
        <color theme="1"/>
        <rFont val="Times New Roman"/>
        <family val="1"/>
      </rPr>
      <t xml:space="preserve">   </t>
    </r>
    <r>
      <rPr>
        <sz val="10"/>
        <color theme="1"/>
        <rFont val="Calibri"/>
        <family val="2"/>
        <scheme val="minor"/>
      </rPr>
      <t>Samoa (FSI, OECD, UNCTAD, EP, EC, GAO, AA-FTSE, IMF, BIS)</t>
    </r>
  </si>
  <si>
    <r>
      <t>46)</t>
    </r>
    <r>
      <rPr>
        <sz val="7"/>
        <color theme="1"/>
        <rFont val="Times New Roman"/>
        <family val="1"/>
      </rPr>
      <t xml:space="preserve">   </t>
    </r>
    <r>
      <rPr>
        <sz val="10"/>
        <color theme="1"/>
        <rFont val="Calibri"/>
        <family val="2"/>
        <scheme val="minor"/>
      </rPr>
      <t>St Kitts Y Nevis (FSI, OECD, UNCTAD, EP, EC, GAO, AA-FTSE, IMF, BIS)</t>
    </r>
  </si>
  <si>
    <r>
      <t>47)</t>
    </r>
    <r>
      <rPr>
        <sz val="7"/>
        <color theme="1"/>
        <rFont val="Times New Roman"/>
        <family val="1"/>
      </rPr>
      <t xml:space="preserve">   </t>
    </r>
    <r>
      <rPr>
        <sz val="10"/>
        <color theme="1"/>
        <rFont val="Calibri"/>
        <family val="2"/>
        <scheme val="minor"/>
      </rPr>
      <t>Saint Marten (BIS)</t>
    </r>
  </si>
  <si>
    <r>
      <t>48)</t>
    </r>
    <r>
      <rPr>
        <sz val="7"/>
        <color theme="1"/>
        <rFont val="Times New Roman"/>
        <family val="1"/>
      </rPr>
      <t xml:space="preserve">   </t>
    </r>
    <r>
      <rPr>
        <sz val="10"/>
        <color theme="1"/>
        <rFont val="Calibri"/>
        <family val="2"/>
        <scheme val="minor"/>
      </rPr>
      <t>San Marino (OECD, UNCTAD, EP)</t>
    </r>
  </si>
  <si>
    <r>
      <t>49)</t>
    </r>
    <r>
      <rPr>
        <sz val="7"/>
        <color theme="1"/>
        <rFont val="Times New Roman"/>
        <family val="1"/>
      </rPr>
      <t xml:space="preserve">   </t>
    </r>
    <r>
      <rPr>
        <sz val="10"/>
        <color theme="1"/>
        <rFont val="Calibri"/>
        <family val="2"/>
        <scheme val="minor"/>
      </rPr>
      <t>St Vincent and Grenadine (FSI, OECD, UNCTAD, EP, EC, GAO)</t>
    </r>
  </si>
  <si>
    <r>
      <t>50)</t>
    </r>
    <r>
      <rPr>
        <sz val="7"/>
        <color theme="1"/>
        <rFont val="Times New Roman"/>
        <family val="1"/>
      </rPr>
      <t xml:space="preserve">   </t>
    </r>
    <r>
      <rPr>
        <sz val="10"/>
        <color theme="1"/>
        <rFont val="Calibri"/>
        <family val="2"/>
        <scheme val="minor"/>
      </rPr>
      <t>St Lucia (FSI, OECD, UNCTAD, EP, GAO, FSTE)</t>
    </r>
  </si>
  <si>
    <r>
      <t>51)</t>
    </r>
    <r>
      <rPr>
        <sz val="7"/>
        <color theme="1"/>
        <rFont val="Times New Roman"/>
        <family val="1"/>
      </rPr>
      <t xml:space="preserve">   </t>
    </r>
    <r>
      <rPr>
        <sz val="10"/>
        <color theme="1"/>
        <rFont val="Calibri"/>
        <family val="2"/>
        <scheme val="minor"/>
      </rPr>
      <t>Seychelles (FSI, OECD, UNCTAD, EP, EC, AA-FTSE, IMF)</t>
    </r>
  </si>
  <si>
    <r>
      <t>54)</t>
    </r>
    <r>
      <rPr>
        <sz val="7"/>
        <color theme="1"/>
        <rFont val="Times New Roman"/>
        <family val="1"/>
      </rPr>
      <t xml:space="preserve">   </t>
    </r>
    <r>
      <rPr>
        <sz val="10"/>
        <color theme="1"/>
        <rFont val="Calibri"/>
        <family val="2"/>
        <scheme val="minor"/>
      </rPr>
      <t>Tonga (EP, GAO)</t>
    </r>
  </si>
  <si>
    <r>
      <t>55)</t>
    </r>
    <r>
      <rPr>
        <sz val="7"/>
        <color theme="1"/>
        <rFont val="Times New Roman"/>
        <family val="1"/>
      </rPr>
      <t xml:space="preserve">   </t>
    </r>
    <r>
      <rPr>
        <sz val="10"/>
        <color theme="1"/>
        <rFont val="Calibri"/>
        <family val="2"/>
        <scheme val="minor"/>
      </rPr>
      <t>The Cooks Islands (OECD, UNCTAD, EP, EC, GAO, AA-FTSE, IMF)</t>
    </r>
  </si>
  <si>
    <r>
      <t>56)</t>
    </r>
    <r>
      <rPr>
        <sz val="7"/>
        <color theme="1"/>
        <rFont val="Times New Roman"/>
        <family val="1"/>
      </rPr>
      <t xml:space="preserve">   </t>
    </r>
    <r>
      <rPr>
        <sz val="10"/>
        <color theme="1"/>
        <rFont val="Calibri"/>
        <family val="2"/>
        <scheme val="minor"/>
      </rPr>
      <t>Turks and Caicos (FSI, OECD, UNCTAD, EP, EC, IMF)</t>
    </r>
  </si>
  <si>
    <r>
      <t>57)</t>
    </r>
    <r>
      <rPr>
        <sz val="7"/>
        <color theme="1"/>
        <rFont val="Times New Roman"/>
        <family val="1"/>
      </rPr>
      <t xml:space="preserve">   </t>
    </r>
    <r>
      <rPr>
        <sz val="10"/>
        <color theme="1"/>
        <rFont val="Calibri"/>
        <family val="2"/>
        <scheme val="minor"/>
      </rPr>
      <t>US Virgin Islands (FSI, OECD, UNCTAD, EP, EC, GAO, AA-FTSE)</t>
    </r>
  </si>
  <si>
    <r>
      <t>58)</t>
    </r>
    <r>
      <rPr>
        <sz val="7"/>
        <color theme="1"/>
        <rFont val="Times New Roman"/>
        <family val="1"/>
      </rPr>
      <t xml:space="preserve">   </t>
    </r>
    <r>
      <rPr>
        <sz val="10"/>
        <color theme="1"/>
        <rFont val="Calibri"/>
        <family val="2"/>
        <scheme val="minor"/>
      </rPr>
      <t>Vanuatu (FSI, OECD, UNCTAD, EC, GAO, ,IMF, BIS)</t>
    </r>
  </si>
  <si>
    <t>FTSE 100 top 15 subsidiaries</t>
  </si>
  <si>
    <t>n/a</t>
  </si>
  <si>
    <t>Tax havens used in ownership structure of Kenyan petroleum rights (Oxfam research report May 2016) subsidiaries</t>
  </si>
  <si>
    <t xml:space="preserve"> </t>
  </si>
  <si>
    <t>YES</t>
  </si>
  <si>
    <r>
      <t>5)</t>
    </r>
    <r>
      <rPr>
        <b/>
        <sz val="7"/>
        <color theme="1"/>
        <rFont val="Times New Roman"/>
        <family val="1"/>
      </rPr>
      <t xml:space="preserve">       </t>
    </r>
    <r>
      <rPr>
        <b/>
        <sz val="10"/>
        <color theme="1"/>
        <rFont val="Calibri"/>
        <family val="2"/>
        <scheme val="minor"/>
      </rPr>
      <t>Bahamas ( FSI, OECD, UNCTAD, EP, EC, GAO, AA-FTSE, IF, BIS)</t>
    </r>
  </si>
  <si>
    <r>
      <t>8)</t>
    </r>
    <r>
      <rPr>
        <b/>
        <sz val="7"/>
        <color theme="1"/>
        <rFont val="Times New Roman"/>
        <family val="1"/>
      </rPr>
      <t xml:space="preserve">       </t>
    </r>
    <r>
      <rPr>
        <b/>
        <sz val="10"/>
        <color theme="1"/>
        <rFont val="Calibri"/>
        <family val="2"/>
        <scheme val="minor"/>
      </rPr>
      <t>Belgium (EU investigation)</t>
    </r>
  </si>
  <si>
    <r>
      <t>10)</t>
    </r>
    <r>
      <rPr>
        <b/>
        <sz val="7"/>
        <color theme="1"/>
        <rFont val="Times New Roman"/>
        <family val="1"/>
      </rPr>
      <t xml:space="preserve">   </t>
    </r>
    <r>
      <rPr>
        <b/>
        <sz val="10"/>
        <color theme="1"/>
        <rFont val="Calibri"/>
        <family val="2"/>
        <scheme val="minor"/>
      </rPr>
      <t>Bermuda (FSI, OECD, UNCTAD, EP, EC, GAO, AA-FTSE, IMF)</t>
    </r>
  </si>
  <si>
    <r>
      <t>11)</t>
    </r>
    <r>
      <rPr>
        <b/>
        <sz val="7"/>
        <color theme="1"/>
        <rFont val="Times New Roman"/>
        <family val="1"/>
      </rPr>
      <t xml:space="preserve">   </t>
    </r>
    <r>
      <rPr>
        <b/>
        <sz val="10"/>
        <color theme="1"/>
        <rFont val="Calibri"/>
        <family val="2"/>
        <scheme val="minor"/>
      </rPr>
      <t>British Virgin Islands (FSI, OECD, UNCTAD, EP, EC, GAO, AA-FTSE, IMF))</t>
    </r>
  </si>
  <si>
    <r>
      <t>12)</t>
    </r>
    <r>
      <rPr>
        <b/>
        <sz val="7"/>
        <color theme="1"/>
        <rFont val="Times New Roman"/>
        <family val="1"/>
      </rPr>
      <t xml:space="preserve">   </t>
    </r>
    <r>
      <rPr>
        <b/>
        <sz val="10"/>
        <color theme="1"/>
        <rFont val="Calibri"/>
        <family val="2"/>
        <scheme val="minor"/>
      </rPr>
      <t>Cayman Islands (FSI, OECD, UNCTAD, EP, EC, GAO, AA-FTSE, IMF, BIS)</t>
    </r>
  </si>
  <si>
    <r>
      <t>14)</t>
    </r>
    <r>
      <rPr>
        <b/>
        <sz val="7"/>
        <color theme="1"/>
        <rFont val="Times New Roman"/>
        <family val="1"/>
      </rPr>
      <t xml:space="preserve">   </t>
    </r>
    <r>
      <rPr>
        <b/>
        <sz val="10"/>
        <color theme="1"/>
        <rFont val="Calibri"/>
        <family val="2"/>
        <scheme val="minor"/>
      </rPr>
      <t>Curacao (FSI, BIS)</t>
    </r>
  </si>
  <si>
    <r>
      <t>15)</t>
    </r>
    <r>
      <rPr>
        <b/>
        <sz val="7"/>
        <color theme="1"/>
        <rFont val="Times New Roman"/>
        <family val="1"/>
      </rPr>
      <t xml:space="preserve">   </t>
    </r>
    <r>
      <rPr>
        <b/>
        <sz val="10"/>
        <color theme="1"/>
        <rFont val="Calibri"/>
        <family val="2"/>
        <scheme val="minor"/>
      </rPr>
      <t>Cyprus (FSI, OECD, UNCTAD, EC, AA-FTSE, IMF)</t>
    </r>
  </si>
  <si>
    <r>
      <t>22)</t>
    </r>
    <r>
      <rPr>
        <b/>
        <sz val="7"/>
        <color theme="1"/>
        <rFont val="Times New Roman"/>
        <family val="1"/>
      </rPr>
      <t xml:space="preserve">   </t>
    </r>
    <r>
      <rPr>
        <b/>
        <sz val="10"/>
        <color theme="1"/>
        <rFont val="Calibri"/>
        <family val="2"/>
        <scheme val="minor"/>
      </rPr>
      <t>Guernsey (FSI, OECD, UNCTAD, EP, EC, AA-FTSE, IMF)</t>
    </r>
  </si>
  <si>
    <r>
      <t>23)</t>
    </r>
    <r>
      <rPr>
        <b/>
        <sz val="7"/>
        <color theme="1"/>
        <rFont val="Times New Roman"/>
        <family val="1"/>
      </rPr>
      <t xml:space="preserve">   </t>
    </r>
    <r>
      <rPr>
        <b/>
        <sz val="10"/>
        <color theme="1"/>
        <rFont val="Calibri"/>
        <family val="2"/>
        <scheme val="minor"/>
      </rPr>
      <t>Hong Kong (FSI, EP, EC, GAO, AA-FTSE, BIS)</t>
    </r>
  </si>
  <si>
    <r>
      <t>24)</t>
    </r>
    <r>
      <rPr>
        <b/>
        <sz val="7"/>
        <color theme="1"/>
        <rFont val="Times New Roman"/>
        <family val="1"/>
      </rPr>
      <t xml:space="preserve">   </t>
    </r>
    <r>
      <rPr>
        <b/>
        <sz val="10"/>
        <color theme="1"/>
        <rFont val="Calibri"/>
        <family val="2"/>
        <scheme val="minor"/>
      </rPr>
      <t>Ireland (GAO and EU investigations)</t>
    </r>
  </si>
  <si>
    <r>
      <t>25)</t>
    </r>
    <r>
      <rPr>
        <b/>
        <sz val="7"/>
        <color theme="1"/>
        <rFont val="Times New Roman"/>
        <family val="1"/>
      </rPr>
      <t xml:space="preserve">   </t>
    </r>
    <r>
      <rPr>
        <b/>
        <sz val="10"/>
        <color theme="1"/>
        <rFont val="Calibri"/>
        <family val="2"/>
        <scheme val="minor"/>
      </rPr>
      <t>Isle of Man (FSI, OECD, UNCTAD, EP, AA-FTSE, IMF, BIS)</t>
    </r>
  </si>
  <si>
    <r>
      <t>26)</t>
    </r>
    <r>
      <rPr>
        <b/>
        <sz val="7"/>
        <color theme="1"/>
        <rFont val="Times New Roman"/>
        <family val="1"/>
      </rPr>
      <t xml:space="preserve">   </t>
    </r>
    <r>
      <rPr>
        <b/>
        <sz val="10"/>
        <color theme="1"/>
        <rFont val="Calibri"/>
        <family val="2"/>
        <scheme val="minor"/>
      </rPr>
      <t>Jersey (FSI, OECD, UNCTAS, EP, AA-FTSE, IMF, BIS)</t>
    </r>
  </si>
  <si>
    <r>
      <t>32)</t>
    </r>
    <r>
      <rPr>
        <b/>
        <sz val="7"/>
        <color theme="1"/>
        <rFont val="Times New Roman"/>
        <family val="1"/>
      </rPr>
      <t xml:space="preserve">   </t>
    </r>
    <r>
      <rPr>
        <b/>
        <sz val="10"/>
        <color theme="1"/>
        <rFont val="Calibri"/>
        <family val="2"/>
        <scheme val="minor"/>
      </rPr>
      <t>Luxembourg (FSI, AA-FTSE, EU investigations)</t>
    </r>
  </si>
  <si>
    <r>
      <t>40)</t>
    </r>
    <r>
      <rPr>
        <b/>
        <sz val="7"/>
        <color theme="1"/>
        <rFont val="Times New Roman"/>
        <family val="1"/>
      </rPr>
      <t xml:space="preserve">   </t>
    </r>
    <r>
      <rPr>
        <b/>
        <sz val="10"/>
        <color theme="1"/>
        <rFont val="Calibri"/>
        <family val="2"/>
        <scheme val="minor"/>
      </rPr>
      <t>Netherlands (FSI, UNCTAD, AA-FTSE, EU investigations)</t>
    </r>
  </si>
  <si>
    <r>
      <t>37)</t>
    </r>
    <r>
      <rPr>
        <b/>
        <sz val="7"/>
        <color theme="1"/>
        <rFont val="Times New Roman"/>
        <family val="1"/>
      </rPr>
      <t xml:space="preserve">   </t>
    </r>
    <r>
      <rPr>
        <b/>
        <sz val="10"/>
        <color theme="1"/>
        <rFont val="Calibri"/>
        <family val="2"/>
        <scheme val="minor"/>
      </rPr>
      <t>Mauritius (FSI,OECD, UNCTAD, EP, EC, AA-FTSE, BIS)</t>
    </r>
  </si>
  <si>
    <r>
      <t>52)</t>
    </r>
    <r>
      <rPr>
        <b/>
        <sz val="7"/>
        <color theme="1"/>
        <rFont val="Times New Roman"/>
        <family val="1"/>
      </rPr>
      <t xml:space="preserve">   </t>
    </r>
    <r>
      <rPr>
        <b/>
        <sz val="10"/>
        <color theme="1"/>
        <rFont val="Calibri"/>
        <family val="2"/>
        <scheme val="minor"/>
      </rPr>
      <t>Singapore (FSI, EP, GAO, AA-FTSE)</t>
    </r>
  </si>
  <si>
    <r>
      <t>53)</t>
    </r>
    <r>
      <rPr>
        <b/>
        <sz val="7"/>
        <color theme="1"/>
        <rFont val="Times New Roman"/>
        <family val="1"/>
      </rPr>
      <t xml:space="preserve">   </t>
    </r>
    <r>
      <rPr>
        <b/>
        <sz val="10"/>
        <color theme="1"/>
        <rFont val="Calibri"/>
        <family val="2"/>
        <scheme val="minor"/>
      </rPr>
      <t>Switzerland (FSI, EP, AA-FTSE)</t>
    </r>
  </si>
  <si>
    <r>
      <t>44)</t>
    </r>
    <r>
      <rPr>
        <b/>
        <sz val="7"/>
        <color theme="1"/>
        <rFont val="Times New Roman"/>
        <family val="1"/>
      </rPr>
      <t xml:space="preserve">   </t>
    </r>
    <r>
      <rPr>
        <b/>
        <sz val="10"/>
        <color theme="1"/>
        <rFont val="Calibri"/>
        <family val="2"/>
        <scheme val="minor"/>
      </rPr>
      <t>Panama (FSI, OECD, UNCTAD, EP, EC, GAO, AA-FTSE, IMF, BIS)</t>
    </r>
  </si>
  <si>
    <r>
      <t>7)</t>
    </r>
    <r>
      <rPr>
        <b/>
        <sz val="7"/>
        <color theme="1"/>
        <rFont val="Times New Roman"/>
        <family val="1"/>
      </rPr>
      <t xml:space="preserve">       </t>
    </r>
    <r>
      <rPr>
        <b/>
        <sz val="10"/>
        <color theme="1"/>
        <rFont val="Calibri"/>
        <family val="2"/>
        <scheme val="minor"/>
      </rPr>
      <t>Barbados (FSI, OECD, UNCTAD, EP, EC, GAO, AA-FTSE, BIS)</t>
    </r>
  </si>
  <si>
    <t>TOP CORPORATE TAX HAVEN BASED ON PROFIT SHIFTING DATA</t>
  </si>
  <si>
    <t>NO</t>
  </si>
  <si>
    <t>1) Bahamas</t>
  </si>
  <si>
    <t>2) Barbados</t>
  </si>
  <si>
    <t>3)Belgium</t>
  </si>
  <si>
    <t>4) Bermuda</t>
  </si>
  <si>
    <t>5) British Virgin Islands</t>
  </si>
  <si>
    <t>6) Cayman Islands</t>
  </si>
  <si>
    <t>7) Curacau</t>
  </si>
  <si>
    <t>8) Cyprus</t>
  </si>
  <si>
    <t>Global corporate tax havens</t>
  </si>
  <si>
    <t xml:space="preserve">Patent box or other preferential tax treatment of income from IP </t>
  </si>
  <si>
    <t>Excess profit ruling possible</t>
  </si>
  <si>
    <t>Notional interest deduction on share capital</t>
  </si>
  <si>
    <t>Dividends</t>
  </si>
  <si>
    <t>interest</t>
  </si>
  <si>
    <t>royalties</t>
  </si>
  <si>
    <t>technical service fees</t>
  </si>
  <si>
    <t>TOTAL</t>
  </si>
  <si>
    <t>n.a.</t>
  </si>
  <si>
    <t>n.a= not available</t>
  </si>
  <si>
    <t>n/a=not applicable</t>
  </si>
  <si>
    <t>Country</t>
  </si>
  <si>
    <t>Albania</t>
  </si>
  <si>
    <t>Europe</t>
  </si>
  <si>
    <t>Georgia</t>
  </si>
  <si>
    <t>Cyprus</t>
  </si>
  <si>
    <t>Ireland</t>
  </si>
  <si>
    <t>Liechtenstein</t>
  </si>
  <si>
    <t>Macao</t>
  </si>
  <si>
    <t>Oman</t>
  </si>
  <si>
    <t>Andorra</t>
  </si>
  <si>
    <t>Bulgaria</t>
  </si>
  <si>
    <t>Gibraltar</t>
  </si>
  <si>
    <t>Kyrgyzstan</t>
  </si>
  <si>
    <t>Paraguay</t>
  </si>
  <si>
    <t>South America</t>
  </si>
  <si>
    <t>Qatar</t>
  </si>
  <si>
    <t>Timor-Leste</t>
  </si>
  <si>
    <t>Montenegro</t>
  </si>
  <si>
    <t>Turkmenistan</t>
  </si>
  <si>
    <t>Uzbekistan</t>
  </si>
  <si>
    <t>Anguilla</t>
  </si>
  <si>
    <t>Bahamas</t>
  </si>
  <si>
    <t>Bahrain</t>
  </si>
  <si>
    <t>Bermuda</t>
  </si>
  <si>
    <t>Cayman Islands</t>
  </si>
  <si>
    <t>Guernsey</t>
  </si>
  <si>
    <t>Isle of Man</t>
  </si>
  <si>
    <t>Jersey</t>
  </si>
  <si>
    <t>Nauru</t>
  </si>
  <si>
    <t>Palau</t>
  </si>
  <si>
    <t>Turks and Caicos Islands</t>
  </si>
  <si>
    <t>Vanuatu</t>
  </si>
  <si>
    <t>British Virgin Islands</t>
  </si>
  <si>
    <t>Wallis and Futuna</t>
  </si>
  <si>
    <t>Former Yugoslav Republic of Macedonia</t>
  </si>
  <si>
    <t>Bosnia and Herzegovina</t>
  </si>
  <si>
    <t>Republic of Maldova</t>
  </si>
  <si>
    <t>CIT rate (%)</t>
  </si>
  <si>
    <t>Switzerland</t>
  </si>
  <si>
    <t>Singapore</t>
  </si>
  <si>
    <t>Luxembourg</t>
  </si>
  <si>
    <t>Lebanon</t>
  </si>
  <si>
    <t>Germany</t>
  </si>
  <si>
    <t>Japan</t>
  </si>
  <si>
    <t>Panama</t>
  </si>
  <si>
    <t>Marshall Islands</t>
  </si>
  <si>
    <t>Top 5 EU countries facilitating corporate tax planning</t>
  </si>
  <si>
    <t>rank</t>
  </si>
  <si>
    <t>Netherlands</t>
  </si>
  <si>
    <t>Belgium</t>
  </si>
  <si>
    <t>Malta</t>
  </si>
  <si>
    <t>Hongaria</t>
  </si>
  <si>
    <t>OECD criteria1: Rating by the Global Forum on Transparency and Exchange of Information for Tax Purposes is not “largely compliant” or better</t>
  </si>
  <si>
    <t>1) Profit shifting evidence</t>
  </si>
  <si>
    <t>2) CIT rates</t>
  </si>
  <si>
    <t>3) Tax incentives</t>
  </si>
  <si>
    <t>YES/NO</t>
  </si>
  <si>
    <t>Score for tax incentives (Max 3)</t>
  </si>
  <si>
    <t xml:space="preserve">Fortune 500 2016 top 15 subsiaries </t>
  </si>
  <si>
    <t>OVERALL SCORING THAT INDICATES FUNCTIONING AS CORPORATE TAX HAVENS (a "0"-score does not mean the jurisdiction does not facilitate corporate tax avoidance at all, just (most likely) not on the scale done by the countries that score higher)</t>
  </si>
  <si>
    <t>Armenia, Republic of</t>
  </si>
  <si>
    <t>Aruba</t>
  </si>
  <si>
    <t>Austria</t>
  </si>
  <si>
    <t>Bangladesh</t>
  </si>
  <si>
    <t>Belarus</t>
  </si>
  <si>
    <t>Bhutan</t>
  </si>
  <si>
    <t>Bolivia</t>
  </si>
  <si>
    <t>Brazil</t>
  </si>
  <si>
    <t>China, P.R.: Hong Kong</t>
  </si>
  <si>
    <t>China, P.R.: Macao</t>
  </si>
  <si>
    <t>China, P.R.: Mainland</t>
  </si>
  <si>
    <t>Costa Rica</t>
  </si>
  <si>
    <t>Croatia</t>
  </si>
  <si>
    <t>Czech Republic</t>
  </si>
  <si>
    <t>Denmark</t>
  </si>
  <si>
    <t>El Salvador</t>
  </si>
  <si>
    <t>Estonia</t>
  </si>
  <si>
    <t>Finland</t>
  </si>
  <si>
    <t>France</t>
  </si>
  <si>
    <t>Greece</t>
  </si>
  <si>
    <t>Guatemala</t>
  </si>
  <si>
    <t>Honduras</t>
  </si>
  <si>
    <t>Hungary</t>
  </si>
  <si>
    <t>Iceland</t>
  </si>
  <si>
    <t>India</t>
  </si>
  <si>
    <t>Indonesia</t>
  </si>
  <si>
    <t>Italy</t>
  </si>
  <si>
    <t>Kazakhstan</t>
  </si>
  <si>
    <t>Korea, Republic of</t>
  </si>
  <si>
    <t>Kosovo, Republic of</t>
  </si>
  <si>
    <t>Kuwait</t>
  </si>
  <si>
    <t>Kyrgyz Republic</t>
  </si>
  <si>
    <t>Latvia</t>
  </si>
  <si>
    <t>Lithuania</t>
  </si>
  <si>
    <t>Macedonia, FYR</t>
  </si>
  <si>
    <t>Mauritius</t>
  </si>
  <si>
    <t>Mexico</t>
  </si>
  <si>
    <t>Mongolia</t>
  </si>
  <si>
    <t>Morocco</t>
  </si>
  <si>
    <t>Mozambique</t>
  </si>
  <si>
    <t>Niger</t>
  </si>
  <si>
    <t>Nigeria</t>
  </si>
  <si>
    <t>Pakistan</t>
  </si>
  <si>
    <t>Philippines</t>
  </si>
  <si>
    <t>Poland</t>
  </si>
  <si>
    <t>Portugal</t>
  </si>
  <si>
    <t>Romania</t>
  </si>
  <si>
    <t>Russian Federation</t>
  </si>
  <si>
    <t>Serbia, Republic of</t>
  </si>
  <si>
    <t>Seychelles</t>
  </si>
  <si>
    <t>Slovak Republic</t>
  </si>
  <si>
    <t>Slovenia</t>
  </si>
  <si>
    <t>Solomon Islands</t>
  </si>
  <si>
    <t>South Africa</t>
  </si>
  <si>
    <t>Spain</t>
  </si>
  <si>
    <t>Sri Lanka</t>
  </si>
  <si>
    <t>Sweden</t>
  </si>
  <si>
    <t>Thailand</t>
  </si>
  <si>
    <t>Turkey</t>
  </si>
  <si>
    <t>Uganda</t>
  </si>
  <si>
    <t>Ukraine</t>
  </si>
  <si>
    <t>United Kingdom</t>
  </si>
  <si>
    <t>United States</t>
  </si>
  <si>
    <t>Venezuela, República Bolivariana de</t>
  </si>
  <si>
    <t>Central and South Asia</t>
  </si>
  <si>
    <t>East Asia</t>
  </si>
  <si>
    <t>Economies of Persian Gulf</t>
  </si>
  <si>
    <t>North Africa</t>
  </si>
  <si>
    <t>North and Central America</t>
  </si>
  <si>
    <t>North Atlantic and Caribbean</t>
  </si>
  <si>
    <t>Oceania and Polar Regions</t>
  </si>
  <si>
    <t>Other Near and Middle East Countries</t>
  </si>
  <si>
    <t>Sub-Saharan Africa</t>
  </si>
  <si>
    <t>World</t>
  </si>
  <si>
    <t>Afghanistan, Islamic Republic of</t>
  </si>
  <si>
    <t>C</t>
  </si>
  <si>
    <t>Algeria</t>
  </si>
  <si>
    <t>American Samoa</t>
  </si>
  <si>
    <t>Angola</t>
  </si>
  <si>
    <t>Antigua and Barbuda</t>
  </si>
  <si>
    <t>Argentina</t>
  </si>
  <si>
    <t>Australia</t>
  </si>
  <si>
    <t>Azerbaijan, Republic of</t>
  </si>
  <si>
    <t>Bahamas, The</t>
  </si>
  <si>
    <t>Bahrain, Kingdom of</t>
  </si>
  <si>
    <t>Barbados</t>
  </si>
  <si>
    <t>Belize</t>
  </si>
  <si>
    <t>Benin</t>
  </si>
  <si>
    <t>Bonaire, Sint Eustatius and Saba</t>
  </si>
  <si>
    <t>Botswana</t>
  </si>
  <si>
    <t>Bouvet Island</t>
  </si>
  <si>
    <t>British Indian Ocean Territory</t>
  </si>
  <si>
    <t>Brunei Darussalam</t>
  </si>
  <si>
    <t>Burkina Faso</t>
  </si>
  <si>
    <t>Burundi</t>
  </si>
  <si>
    <t>Cabo Verde</t>
  </si>
  <si>
    <t>Cambodia</t>
  </si>
  <si>
    <t>Cameroon</t>
  </si>
  <si>
    <t>Canada</t>
  </si>
  <si>
    <t>Central African Republic</t>
  </si>
  <si>
    <t>Chad</t>
  </si>
  <si>
    <t>Chile</t>
  </si>
  <si>
    <t>Christmas Island</t>
  </si>
  <si>
    <t>Cocos (Keeling) Islands</t>
  </si>
  <si>
    <t>Colombia</t>
  </si>
  <si>
    <t>Comoros</t>
  </si>
  <si>
    <t>Congo, Democratic Republic of</t>
  </si>
  <si>
    <t>Congo, Republic of</t>
  </si>
  <si>
    <t>Cook Islands</t>
  </si>
  <si>
    <t>Cote d'Ivoire</t>
  </si>
  <si>
    <t>Cuba</t>
  </si>
  <si>
    <t>Curacao</t>
  </si>
  <si>
    <t>Djibouti</t>
  </si>
  <si>
    <t>Dominica</t>
  </si>
  <si>
    <t>Dominican Republic</t>
  </si>
  <si>
    <t>Ecuador</t>
  </si>
  <si>
    <t>Egypt</t>
  </si>
  <si>
    <t>Equatorial Guinea</t>
  </si>
  <si>
    <t>Eritrea</t>
  </si>
  <si>
    <t>Ethiopia</t>
  </si>
  <si>
    <t>Falkland Islands</t>
  </si>
  <si>
    <t>Faroe Islands</t>
  </si>
  <si>
    <t>Fiji</t>
  </si>
  <si>
    <t>French Southern Territories</t>
  </si>
  <si>
    <t>French Territories: French Polynesia</t>
  </si>
  <si>
    <t>French Territories: New Caledonia</t>
  </si>
  <si>
    <t>Gabon</t>
  </si>
  <si>
    <t>Gambia, The</t>
  </si>
  <si>
    <t>Ghana</t>
  </si>
  <si>
    <t>Greenland</t>
  </si>
  <si>
    <t>Grenada</t>
  </si>
  <si>
    <t>Guadeloupe</t>
  </si>
  <si>
    <t>Guam</t>
  </si>
  <si>
    <t>Guiana, French</t>
  </si>
  <si>
    <t>Guinea</t>
  </si>
  <si>
    <t>Guinea-Bissau</t>
  </si>
  <si>
    <t>Guyana</t>
  </si>
  <si>
    <t>Haiti</t>
  </si>
  <si>
    <t>Heard Island and McDonald Islands</t>
  </si>
  <si>
    <t>Iran, Islamic Republic of</t>
  </si>
  <si>
    <t>Iraq</t>
  </si>
  <si>
    <t>Israel</t>
  </si>
  <si>
    <t>Jamaica</t>
  </si>
  <si>
    <t>Jordan</t>
  </si>
  <si>
    <t>Kenya</t>
  </si>
  <si>
    <t>Kiribati</t>
  </si>
  <si>
    <t>Korea, Democratic People's Rep. of</t>
  </si>
  <si>
    <t>Lao People's Democratic Republic</t>
  </si>
  <si>
    <t>Lesotho</t>
  </si>
  <si>
    <t>Liberia</t>
  </si>
  <si>
    <t>Libya</t>
  </si>
  <si>
    <t>Madagascar</t>
  </si>
  <si>
    <t>Malawi</t>
  </si>
  <si>
    <t>Malaysia</t>
  </si>
  <si>
    <t>Maldives</t>
  </si>
  <si>
    <t>Mali</t>
  </si>
  <si>
    <t>Marshall Islands, Republic of</t>
  </si>
  <si>
    <t>Martinique</t>
  </si>
  <si>
    <t>Mauritania</t>
  </si>
  <si>
    <t>Mayotte</t>
  </si>
  <si>
    <t>Micronesia, Federated States of</t>
  </si>
  <si>
    <t>Moldova</t>
  </si>
  <si>
    <t>Monaco</t>
  </si>
  <si>
    <t>Montserrat</t>
  </si>
  <si>
    <t>Myanmar</t>
  </si>
  <si>
    <t>Namibia</t>
  </si>
  <si>
    <t>Nepal</t>
  </si>
  <si>
    <t>Netherlands Antilles</t>
  </si>
  <si>
    <t>New Zealand</t>
  </si>
  <si>
    <t>Nicaragua</t>
  </si>
  <si>
    <t>Niue</t>
  </si>
  <si>
    <t>Norfolk Island</t>
  </si>
  <si>
    <t>Northern Mariana Isl</t>
  </si>
  <si>
    <t>Norway</t>
  </si>
  <si>
    <t>Papua New Guinea</t>
  </si>
  <si>
    <t>Peru</t>
  </si>
  <si>
    <t>Pitcairn Islands</t>
  </si>
  <si>
    <t>Puerto Rico</t>
  </si>
  <si>
    <t>Reunion</t>
  </si>
  <si>
    <t>Rwanda</t>
  </si>
  <si>
    <t>Saint Helena</t>
  </si>
  <si>
    <t>Saint Pierre and Miquelon</t>
  </si>
  <si>
    <t>Samoa</t>
  </si>
  <si>
    <t>San Marino</t>
  </si>
  <si>
    <t>Sao Tome and Principe</t>
  </si>
  <si>
    <t>Saudi Arabia</t>
  </si>
  <si>
    <t>Senegal</t>
  </si>
  <si>
    <t>Sierra Leone</t>
  </si>
  <si>
    <t>Sint Maarten</t>
  </si>
  <si>
    <t>Somalia</t>
  </si>
  <si>
    <t>South Georgia and Sandwich Islands</t>
  </si>
  <si>
    <t>South Sudan</t>
  </si>
  <si>
    <t>St. Kitts and Nevis</t>
  </si>
  <si>
    <t>St. Lucia</t>
  </si>
  <si>
    <t>St. Vincent and the Grenadines</t>
  </si>
  <si>
    <t>Sudan</t>
  </si>
  <si>
    <t>Suriname</t>
  </si>
  <si>
    <t>Swaziland</t>
  </si>
  <si>
    <t>Syrian Arab Republic</t>
  </si>
  <si>
    <t>Taiwan Province of China</t>
  </si>
  <si>
    <t>Tajikistan</t>
  </si>
  <si>
    <t>Tanzania</t>
  </si>
  <si>
    <t>Timor-Leste, Dem. Rep. of</t>
  </si>
  <si>
    <t>Togo</t>
  </si>
  <si>
    <t>Tokelau Islands</t>
  </si>
  <si>
    <t>Tonga</t>
  </si>
  <si>
    <t>Trinidad and Tobago</t>
  </si>
  <si>
    <t>Tunisia</t>
  </si>
  <si>
    <t>Tuvalu</t>
  </si>
  <si>
    <t>United Arab Emirates</t>
  </si>
  <si>
    <t>Uruguay</t>
  </si>
  <si>
    <t>US Pacific Islands</t>
  </si>
  <si>
    <t>US Virgin Islands</t>
  </si>
  <si>
    <t>Vatican</t>
  </si>
  <si>
    <t>Vietnam</t>
  </si>
  <si>
    <t>Virgin Islands, British</t>
  </si>
  <si>
    <t>West Bank and Gaza</t>
  </si>
  <si>
    <t>Western Sahara</t>
  </si>
  <si>
    <t>Yemen, Republic of</t>
  </si>
  <si>
    <t>Zambia</t>
  </si>
  <si>
    <t>Zimbabwe</t>
  </si>
  <si>
    <t>Not Specified (including Confidential)</t>
  </si>
  <si>
    <t>Top 2015 Financial secrecy jurisdictions considering highest Secrecy scores (TJN 2015)</t>
  </si>
  <si>
    <t>Antigua &amp; Barbuda</t>
  </si>
  <si>
    <t>St. Kitts &amp; Nevis</t>
  </si>
  <si>
    <t>St. Vincent &amp; Grenadines</t>
  </si>
  <si>
    <t>Hongkong</t>
  </si>
  <si>
    <t xml:space="preserve">YES </t>
  </si>
  <si>
    <r>
      <t>Spanish companies top 15 subsidiaries (</t>
    </r>
    <r>
      <rPr>
        <b/>
        <sz val="11"/>
        <color theme="1"/>
        <rFont val="Calibri"/>
        <family val="2"/>
        <scheme val="minor"/>
      </rPr>
      <t xml:space="preserve">Puerto Rico </t>
    </r>
    <r>
      <rPr>
        <sz val="11"/>
        <color theme="1"/>
        <rFont val="Calibri"/>
        <family val="2"/>
        <scheme val="minor"/>
      </rPr>
      <t xml:space="preserve">and </t>
    </r>
    <r>
      <rPr>
        <b/>
        <sz val="11"/>
        <color theme="1"/>
        <rFont val="Calibri"/>
        <family val="2"/>
        <scheme val="minor"/>
      </rPr>
      <t>Uruguay</t>
    </r>
    <r>
      <rPr>
        <sz val="11"/>
        <color theme="1"/>
        <rFont val="Calibri"/>
        <family val="2"/>
        <scheme val="minor"/>
      </rPr>
      <t xml:space="preserve"> were also in the top 15)</t>
    </r>
  </si>
  <si>
    <t>Overview of all countries with CIT of below 12,5% (taxfoundation):</t>
  </si>
  <si>
    <r>
      <t>CIT below 12,5%</t>
    </r>
    <r>
      <rPr>
        <sz val="11"/>
        <color theme="1"/>
        <rFont val="Calibri"/>
        <family val="2"/>
        <scheme val="minor"/>
      </rPr>
      <t xml:space="preserve"> (50% of average global CIT of 25% during the past 10 years)</t>
    </r>
  </si>
  <si>
    <t>TOP CORPORATE TAX HAVENS BASED ON  CIT BELOW 12.5%</t>
  </si>
  <si>
    <t>OECD criteria 3: MCMAA Convention on Mutual Administrative Assistance in Tax Matters (NOT entered into force)</t>
  </si>
  <si>
    <r>
      <t>Score for lack of (planned) transparency on Beneficial ownership</t>
    </r>
    <r>
      <rPr>
        <b/>
        <u/>
        <sz val="9"/>
        <color theme="1"/>
        <rFont val="Calibri"/>
        <family val="2"/>
        <scheme val="minor"/>
      </rPr>
      <t xml:space="preserve"> (NO when committed to public registry, YES/NO when willing to exchange with some governments, YES when no commitment at all)</t>
    </r>
  </si>
  <si>
    <t>Preferred data source</t>
  </si>
  <si>
    <t>partner</t>
  </si>
  <si>
    <t>Notes on data</t>
  </si>
  <si>
    <t>own data: mainly loans to NL(121) and from Confidential(107) LU(72); partner data: mainly loans to NL(121) and from NL(141) US(67)</t>
  </si>
  <si>
    <t>partner data: loans to many countries eg NL(16) HK(15) ID(9) US(8) and from many countries eg US(17) NL(10) MU(9) JP(5)</t>
  </si>
  <si>
    <t>partner data: mainly loans to HK (30bn) and from HK (146bn)</t>
  </si>
  <si>
    <t>own data: mainly loans to Confidential(18) and from Confidential(70); partner data may not include countries grouped under Confidential</t>
  </si>
  <si>
    <t>own data: mainly loans to VG(146) and from VG(30); no VG partner data available</t>
  </si>
  <si>
    <t>http://statisticstimes.com/economy/countries-by-gdp.php</t>
  </si>
  <si>
    <t>Unit</t>
  </si>
  <si>
    <t>GDP 2014</t>
  </si>
  <si>
    <t>USD million</t>
  </si>
  <si>
    <t>http://cdis.imf.org</t>
  </si>
  <si>
    <t>self</t>
  </si>
  <si>
    <t>own data: worldwide total only, all figures per country confidential; partner data: mainly loans to RU(21) NL(9) UA(4) and from RU(32) NL(5); partner data seem more complete</t>
  </si>
  <si>
    <t>Data source</t>
  </si>
  <si>
    <t>Self-reported 2014 worldwide gross outward loan assets</t>
  </si>
  <si>
    <t>Self-reported 2014 worldwide gross inward debt liabilities</t>
  </si>
  <si>
    <t>Balance of 2014 gross intra-group loan assets &gt;USD 10bn &amp; &gt;20% of GDP</t>
  </si>
  <si>
    <t>Estimated inward profit shifting by US companies &gt;USD 10bn (2015 joint briefing paper Still Broken)</t>
  </si>
  <si>
    <t>Self-reported or partners-reported 2014 gross outward loan assets &gt;USD 10bn &amp; &gt;20% of GDP (see next tab)</t>
  </si>
  <si>
    <t>Explanation: multinationals can use intra-group loans to shift profits between subsidiaries in different countries via interest payments.</t>
  </si>
  <si>
    <t>Quick scan: identifies countries that are large sources of intra-group loans to other countries, in absolute terms (substantial impact) and relative to their GDP (disproportionate to normal FDI), based on either self-reported FDI positions or data reported by partner countries (no further assessment of data sources yet).</t>
  </si>
  <si>
    <t>Detailed scoring: selects countries that are on balance large sources of intra-group loans to other countries (focussing on destinations of net interest income), in absolute terms and relative to their GDP, selecting a preferred data source in case self-reported FDI data (apparently) conflict with partner-derived data.</t>
  </si>
  <si>
    <t xml:space="preserve">Gross outward loan assets derived from inward debt liabilities reported by 76 partners </t>
  </si>
  <si>
    <t>Gross inward debt liabilities derived from outward loan assets reported by 55 partners</t>
  </si>
  <si>
    <t>Balance of loan assets derived from partner data</t>
  </si>
  <si>
    <t>Balance of self-reported loan assets</t>
  </si>
  <si>
    <t>Balance of self-reported loan assets as % of own GDP</t>
  </si>
  <si>
    <t>Balance of loan assets derived from partner data as % of own GDP</t>
  </si>
  <si>
    <t>Data conflict between self-reported and partner data</t>
  </si>
  <si>
    <t>Detailed scoring: balance of 2014 loan assets from preferred data source &gt;USD 10bn &amp; &gt;20% of GDP</t>
  </si>
  <si>
    <t>Quick scan: self-reported or partners-derived 2014 gross outward loan assets &gt;USD 10bn &amp; &gt;20% of GDP</t>
  </si>
  <si>
    <t>0% CIT on business outside of the jurisdiction</t>
  </si>
  <si>
    <t>CIT 12,5% or lower (50% of the average global tax rate of the past 10 years)</t>
  </si>
  <si>
    <t>CIT 6,25% or lower (25% of the global tax rate of the past 10 years)</t>
  </si>
  <si>
    <t>Top 15 corporate tax havens ranking: FINAL</t>
  </si>
  <si>
    <t>British virgin islands</t>
  </si>
  <si>
    <t>lacks commitment against tax treaty abuse &amp; harmful tax practices, and towards exchange of information on tax rulings &amp; standardized CBCR. YES/NO when a country is participating in CBC MCAA</t>
  </si>
  <si>
    <t>own data: mainly loans to US(USD 28 billion) LU(22), less to NL(7) DE(6) FR(10), partner data: loans to NL(80) US(45) DE(39) FR(27), no LU partner data --&gt; partner inward data seem more complete; own data: mainly loans from LU(124) NL(52) FR(29) DE(17) CH(13) UK(10), partner data: loans from NL(45) FR(30) DE(13), less from CH(2) UK(2), no LU partner data --&gt; own outward data seem more complete</t>
  </si>
  <si>
    <t>combination outward: parner &amp; inward: self</t>
  </si>
  <si>
    <t>Alternative preferred measure for balance of loan assets as % of own GDP</t>
  </si>
  <si>
    <t>4) 0% Withholding taxes</t>
  </si>
  <si>
    <t>CIT 0%</t>
  </si>
  <si>
    <t>Score for CIT (max 4 if 0% CIT)</t>
  </si>
  <si>
    <t>6) Memberships/commitments (above 0 means limited/no commitment)</t>
  </si>
  <si>
    <t>Lack of CFC rules</t>
  </si>
  <si>
    <t>5) Lack of anti-abuse rules</t>
  </si>
  <si>
    <t>Hong Kong</t>
  </si>
  <si>
    <t>CIT 25% or lower (average global tax rate of the past 10 years)</t>
  </si>
  <si>
    <t>TOP CORPORATE TAX HAVEN USE BY MNCs (score=1 if in top 15 of 2 or 3 lists, score=2 if in top 15 of 4 lists)</t>
  </si>
  <si>
    <t>Top 19</t>
  </si>
  <si>
    <t>Jurisdiction</t>
  </si>
  <si>
    <t>GDP rank 2014 (UN statistical division &amp; sources in next tab)</t>
  </si>
  <si>
    <t>Top corporate tax havens, with a score of at least 2 points - to assess in more detail:</t>
  </si>
  <si>
    <t>Other incentives when CIT below 6.25% does  not apply (see below)</t>
  </si>
  <si>
    <t>3)  Antiqua &amp; Barbuda (FSI, OECD, UNCTAD, EP, EC, GAO, AA-FTS, BIS)</t>
  </si>
  <si>
    <t>Andorra (EP, EC, GAO, AA-FTSE, IMF)</t>
  </si>
  <si>
    <t>Anguilla (FSI, OECD, UNCTAD, EP, EC, GAO, AA-FTSE, BIS)</t>
  </si>
  <si>
    <t>Antiqua &amp; Barbuda (FSI, OECD, UNCTAD, EP, EC, GAO, AA-FTS, BIS)</t>
  </si>
  <si>
    <t>Aruba (FSI, OECD, UNCTAD, EP, GAO, AA-FTSE, IMF, BIS)</t>
  </si>
  <si>
    <t>Austria (FSI, UNCTAD)</t>
  </si>
  <si>
    <t>Bahamas ( FSI, OECD, UNCTAD, EP, EC, GAO, AA-FTSE, IF, BIS)</t>
  </si>
  <si>
    <t>Bahrain (FSI, OECD, UNCTAD, EP, GAO, AA-FTSE, BIS)</t>
  </si>
  <si>
    <r>
      <rPr>
        <b/>
        <sz val="7"/>
        <color theme="1"/>
        <rFont val="Times New Roman"/>
        <family val="1"/>
      </rPr>
      <t xml:space="preserve"> </t>
    </r>
    <r>
      <rPr>
        <b/>
        <sz val="10"/>
        <color theme="1"/>
        <rFont val="Calibri"/>
        <family val="2"/>
        <scheme val="minor"/>
      </rPr>
      <t>Barbados (FSI, OECD, UNCTAD, EP, EC, GAO, AA-FTSE, BIS)</t>
    </r>
  </si>
  <si>
    <t>Belgium (EU investigation)</t>
  </si>
  <si>
    <r>
      <rPr>
        <sz val="7"/>
        <color theme="1"/>
        <rFont val="Times New Roman"/>
        <family val="1"/>
      </rPr>
      <t xml:space="preserve"> </t>
    </r>
    <r>
      <rPr>
        <sz val="10"/>
        <color theme="1"/>
        <rFont val="Calibri"/>
        <family val="2"/>
        <scheme val="minor"/>
      </rPr>
      <t>Belize (FSI, OECD, UNCTAD, EP, EC, GAO, AA-FTSE, IMF)</t>
    </r>
  </si>
  <si>
    <t>Bermuda (FSI, OECD, UNCTAD, EP, EC, GAO, AA-FTSE, IMF)</t>
  </si>
  <si>
    <t>British Virgin Islands (FSI, OECD, UNCTAD, EP, EC, GAO, AA-FTSE, IMF))</t>
  </si>
  <si>
    <t>Cayman Islands (FSI, OECD, UNCTAD, EP, EC, GAO, AA-FTSE, IMF, BIS)</t>
  </si>
  <si>
    <t>Costa Rica (FSI, GAO, AA-FTSE)</t>
  </si>
  <si>
    <t>Curacao (FSI, BIS)</t>
  </si>
  <si>
    <t>Cyprus (FSI, OECD, UNCTAD, EC, AA-FTSE, IMF)</t>
  </si>
  <si>
    <t>Dominica (OECD, UNCTAD, EP, GAO)</t>
  </si>
  <si>
    <t>Delaware (FSI, EP, AA-FTSE)</t>
  </si>
  <si>
    <t>Fiji (EP)</t>
  </si>
  <si>
    <t>Gibraltar (FSI, OECD, UNCTAD, AA-FTSE, IMF, BIS)</t>
  </si>
  <si>
    <t>Grenada (OECD, UNCTAD, EC, GAO)</t>
  </si>
  <si>
    <t>Guam (EP, BIS)</t>
  </si>
  <si>
    <t>Guernsey (FSI, OECD, UNCTAD, EP, EC, AA-FTSE, IMF)</t>
  </si>
  <si>
    <t>Hong Kong (FSI, EP, EC, GAO, AA-FTSE, BIS)</t>
  </si>
  <si>
    <t>Ireland (GAO and EU investigations)</t>
  </si>
  <si>
    <t>Isle of Man (FSI, OECD, UNCTAD, EP, AA-FTSE, IMF, BIS)</t>
  </si>
  <si>
    <t>Jersey (FSI, OECD, UNCTAS, EP, AA-FTSE, IMF, BIS)</t>
  </si>
  <si>
    <t>Jordan (GAO, AA-FTSE)</t>
  </si>
  <si>
    <t>Labuan, Malaysia (FSI, EP, IMF)</t>
  </si>
  <si>
    <t>Lebanon (FSI, EP, GAO, AA-FTSE, BIS)</t>
  </si>
  <si>
    <t>Liberia (FSI, OECD, UNCTAD, EC, GAO, AA-FTSE)</t>
  </si>
  <si>
    <t>Liechtenstein (FSI, OECD, UNCTAD, EP, EC, AA-FTSE, IMF)</t>
  </si>
  <si>
    <t>Luxembourg (FSI, AA-FTSE, EU investigations)</t>
  </si>
  <si>
    <t>Macao (FSI, EP, GAO, AA-FTSE, IMF, BIS)</t>
  </si>
  <si>
    <t>Maldives (EP, EC, AA-FTSE)</t>
  </si>
  <si>
    <t>Malta (FSI, OECD, UNCTAD, AA-FTSE)</t>
  </si>
  <si>
    <t>Marshall Islands (FSI, OECD, UNCTAD, EP, EC, GAO)</t>
  </si>
  <si>
    <t>Mauritius (FSI,OECD, UNCTAD, EP, EC, AA-FTSE, BIS)</t>
  </si>
  <si>
    <t>Monaco (FSI, OECD, UNCTAD, EP, EC, AA-FTSE, IMF)</t>
  </si>
  <si>
    <t>Montserrat (OECD, UNCTAD, EP, EC, GAO, IMF)</t>
  </si>
  <si>
    <t>Netherlands (FSI, UNCTAD, AA-FTSE, EU investigations)</t>
  </si>
  <si>
    <t>Niue (OECD, UNCTAD, EP, EC)</t>
  </si>
  <si>
    <t>Nauru (OECD, UNCTAD, EP, EC, GAO)</t>
  </si>
  <si>
    <t xml:space="preserve">Palau (EP, IMF) </t>
  </si>
  <si>
    <t>Panama (FSI, OECD, UNCTAD, EP, EC, GAO, AA-FTSE, IMF, BIS)</t>
  </si>
  <si>
    <t>Samoa (FSI, OECD, UNCTAD, EP, EC, GAO, AA-FTSE, IMF, BIS)</t>
  </si>
  <si>
    <t>St Kitts Y Nevis (FSI, OECD, UNCTAD, EP, EC, GAO, AA-FTSE, IMF, BIS)</t>
  </si>
  <si>
    <t>Saint Marten (BIS)</t>
  </si>
  <si>
    <t>San Marino (OECD, UNCTAD, EP)</t>
  </si>
  <si>
    <t>St Vincent and Grenadine (FSI, OECD, UNCTAD, EP, EC, GAO)</t>
  </si>
  <si>
    <t>St Lucia (FSI, OECD, UNCTAD, EP, GAO, FSTE)</t>
  </si>
  <si>
    <t>Seychelles (FSI, OECD, UNCTAD, EP, EC, AA-FTSE, IMF)</t>
  </si>
  <si>
    <t>Singapore (FSI, EP, GAO, AA-FTSE)</t>
  </si>
  <si>
    <t>Switzerland (FSI, EP, AA-FTSE)</t>
  </si>
  <si>
    <t>Tonga (EP, GAO)</t>
  </si>
  <si>
    <t>The Cooks Islands (OECD, UNCTAD, EP, EC, GAO, AA-FTSE, IMF)</t>
  </si>
  <si>
    <t>Turks and Caicos (FSI, OECD, UNCTAD, EP, EC, IMF)</t>
  </si>
  <si>
    <t>US Virgin Islands (FSI, OECD, UNCTAD, EP, EC, GAO, AA-FTSE)</t>
  </si>
  <si>
    <t>Vanuatu (FSI, OECD, UNCTAD, EC, GAO, ,IMF, BIS)</t>
  </si>
  <si>
    <t>China (People's rep)</t>
  </si>
  <si>
    <t>Korea</t>
  </si>
  <si>
    <t>Taiwan</t>
  </si>
  <si>
    <t>Russia</t>
  </si>
  <si>
    <r>
      <rPr>
        <b/>
        <sz val="10"/>
        <color theme="1"/>
        <rFont val="Calibri"/>
        <family val="2"/>
        <scheme val="minor"/>
      </rPr>
      <t xml:space="preserve">Wealthier countries with the highest number of very restrictive modern era tax treaties </t>
    </r>
    <r>
      <rPr>
        <sz val="10"/>
        <color theme="1"/>
        <rFont val="Calibri"/>
        <family val="2"/>
        <scheme val="minor"/>
      </rPr>
      <t>that risk severely limiting African and Asian countries' taxing powers (Action Aid 2016):</t>
    </r>
  </si>
  <si>
    <t>Score for lack of withholding taxes (Score of 1 when at least 2 types are 0%)</t>
  </si>
  <si>
    <t>Alfabetic Top 19  (NON WEIGHTED)</t>
  </si>
  <si>
    <t>10) Guernsey</t>
  </si>
  <si>
    <t>11) Hong Kong</t>
  </si>
  <si>
    <t>12) Ireland</t>
  </si>
  <si>
    <t>13) Isle of Man</t>
  </si>
  <si>
    <t>14) Jersey</t>
  </si>
  <si>
    <t>15) Luxembourg</t>
  </si>
  <si>
    <t>16) Mauritius</t>
  </si>
  <si>
    <t>17) Netherlands</t>
  </si>
  <si>
    <t>18) Panama</t>
  </si>
  <si>
    <t>19) Singapore</t>
  </si>
  <si>
    <t>20) Switzerland</t>
  </si>
  <si>
    <t>9) Delaware*</t>
  </si>
  <si>
    <r>
      <t xml:space="preserve">This page includes </t>
    </r>
    <r>
      <rPr>
        <b/>
        <sz val="10"/>
        <color theme="1"/>
        <rFont val="Calibri"/>
        <family val="2"/>
        <scheme val="minor"/>
      </rPr>
      <t>over 80 countries</t>
    </r>
    <r>
      <rPr>
        <sz val="10"/>
        <color theme="1"/>
        <rFont val="Calibri"/>
        <family val="2"/>
        <scheme val="minor"/>
      </rPr>
      <t xml:space="preserve"> that appear on lists indicating functioning as  tax havens: Number 1-59 are jurisdictions appearing on several lists (as indicated behind the name of the country). About 19 jurisdictions can be added just based on on their CIT-rate. Another 5 can be added thanks to their appearance in research on corporate tax havens (Latvia, Hongaria, Puerto Rico, Uruguay, Channel Islands). A final overview of countries includes those that Action Aid listed for having the highest number of harmful tax treaties with developing countries. We didn't review the countries that only appeared on this list, but do acknowledge that e.g. reducing withholding tax rates through tax treaties is another way through which countries are engaged in a corporate tax race to the bottom. This brings the total of jurisdictions to consider for giving a "Top corporate tax haven" score to about 80. A very rough first quickscan indicates that </t>
    </r>
    <r>
      <rPr>
        <b/>
        <sz val="10"/>
        <color theme="1"/>
        <rFont val="Calibri"/>
        <family val="2"/>
        <scheme val="minor"/>
      </rPr>
      <t>about 50 of those jurisdictions i</t>
    </r>
    <r>
      <rPr>
        <sz val="10"/>
        <color theme="1"/>
        <rFont val="Calibri"/>
        <family val="2"/>
        <scheme val="minor"/>
      </rPr>
      <t>n one way or the other (e.g. through offering extremely low CIT-rates or by facilitating corporate tax planning) play a role as corporate tax haven. Many of the other 30 have high financial secrecy scores and may play a significant role as private wealth tax haven. Desk-research on countries that are not in the list of 1-59 didn’t suggest these jurisdictions are among the most problematic corporate tax jurisdictions (just having a very low tax rate is not enough) and were therefore dismissed for the above quickscan. The quickscan on these 59 remaining jurisdictions showed that</t>
    </r>
    <r>
      <rPr>
        <b/>
        <sz val="10"/>
        <color theme="1"/>
        <rFont val="Calibri"/>
        <family val="2"/>
        <scheme val="minor"/>
      </rPr>
      <t xml:space="preserve"> 20 jurisdictions are playing a particularly large role.</t>
    </r>
    <r>
      <rPr>
        <sz val="10"/>
        <color theme="1"/>
        <rFont val="Calibri"/>
        <family val="2"/>
        <scheme val="minor"/>
      </rPr>
      <t xml:space="preserve"> Overall the description of 'some 80 jurisdictions', to 'around 50 jurisdictions' to '19 jurisdictions' indicates that the corporate tax race to the bottom is not just the responsibility of a few countries. It is a global problem that involves many countries. Nevertheless, the 20 are clearly playing a more significant role than the others because of the scale on which they are used for corporate tax dodging. </t>
    </r>
  </si>
  <si>
    <t>Score for lack of anti-abuse rules (score of 1)</t>
  </si>
  <si>
    <r>
      <rPr>
        <b/>
        <sz val="10"/>
        <color theme="1"/>
        <rFont val="Calibri"/>
        <family val="2"/>
        <scheme val="minor"/>
      </rPr>
      <t>General:</t>
    </r>
    <r>
      <rPr>
        <sz val="10"/>
        <color theme="1"/>
        <rFont val="Calibri"/>
        <family val="2"/>
        <scheme val="minor"/>
      </rPr>
      <t xml:space="preserve"> Our model makes clear that it is both countries/jurisdictions with (extremely) low headline corporate tax rates that are among the worst corporate tax havens, as well as countries/jurisdictions with higher headline corporate tax rates but with tax incentives/regimes enabling corporations to lower their effective rates (See "Score on size of tax haven"). This explains why we give equal weight (Max 4) to the "score for CIT"-category and the "Score for tax incentives"+"lack of anti-abuse (CFC-rules)" category (Max 4 combined).</t>
    </r>
  </si>
  <si>
    <r>
      <rPr>
        <b/>
        <sz val="10"/>
        <color theme="1"/>
        <rFont val="Calibri"/>
        <family val="2"/>
        <scheme val="minor"/>
      </rPr>
      <t>Score for tax incentives (max 3)</t>
    </r>
    <r>
      <rPr>
        <sz val="10"/>
        <color theme="1"/>
        <rFont val="Calibri"/>
        <family val="2"/>
        <scheme val="minor"/>
      </rPr>
      <t xml:space="preserve"> + Score for lack of anti-abuse </t>
    </r>
    <r>
      <rPr>
        <b/>
        <sz val="10"/>
        <color theme="1"/>
        <rFont val="Calibri"/>
        <family val="2"/>
        <scheme val="minor"/>
      </rPr>
      <t>(max 1)= (Max 4 combined)</t>
    </r>
    <r>
      <rPr>
        <sz val="10"/>
        <color theme="1"/>
        <rFont val="Calibri"/>
        <family val="2"/>
        <scheme val="minor"/>
      </rPr>
      <t>: As our tool points out, the corporate tax havens most used by corporations for profits shifting are not just the low-CIT tax havens. It is also jurisdictions with higher corporate tax rates, but with tax incentives/regimes enabling corporations to lower their effective tax rates (an/or to shift profits to the low-CIT tax havens). The role of these countries/jurisdictions in the global corporate tax race to the bottom (considering profit shifting data) is as substantial as the role of the low-CIT havens. This explains why we leveled the maximum score for these type of jurisdictions with the maximum score of low-tax jurisdictions. (Note that anti-abuse/CFC-rules are no longer applicable when jurisdiction has a CIT of 0, that's why some low-CIT countries (with a score of no higher than 3 on low CIT) do get an additional point for lack of CFC-rules, while jurisdictions with 0%-CIT do not.</t>
    </r>
  </si>
  <si>
    <r>
      <t xml:space="preserve">Score for lack of withholding taxes (max 1): </t>
    </r>
    <r>
      <rPr>
        <sz val="10"/>
        <color theme="1"/>
        <rFont val="Calibri"/>
        <family val="2"/>
        <scheme val="minor"/>
      </rPr>
      <t>This element of no-withholding taxes that stimulates profit shifting is policy in many low-tax tax havens as well as in tax havens with incentives. We gave it a score of 1, which could also be considered as an add-on to the score for low CIT and/or score for tax incentives and lack of anti-abuse.</t>
    </r>
  </si>
  <si>
    <t>Balance of 2014 gross intra-group loan assets &gt;USD 50bn &amp; &gt;20% of GDP</t>
  </si>
  <si>
    <t>Estimated inward profit shifting by US companies &gt;USD 5bn</t>
  </si>
  <si>
    <t>Estimated inward profit shifting by US companies &gt;USD 25bn</t>
  </si>
  <si>
    <t>Score for size of tax haven (score of 2 or 3)</t>
  </si>
  <si>
    <r>
      <rPr>
        <b/>
        <sz val="10"/>
        <color theme="1"/>
        <rFont val="Calibri"/>
        <family val="2"/>
        <scheme val="minor"/>
      </rPr>
      <t xml:space="preserve">Score for CIT (max 4): </t>
    </r>
    <r>
      <rPr>
        <sz val="10"/>
        <color theme="1"/>
        <rFont val="Calibri"/>
        <family val="2"/>
        <scheme val="minor"/>
      </rPr>
      <t>(Extremely) low CIT is generally considered a main feature of tax havens.  This explains the heavy weight given to this tax-policy element in our methodology.</t>
    </r>
  </si>
  <si>
    <r>
      <rPr>
        <b/>
        <sz val="10"/>
        <color theme="1"/>
        <rFont val="Calibri"/>
        <family val="2"/>
        <scheme val="minor"/>
      </rPr>
      <t xml:space="preserve">Score for lack of participation in multilateral initiatives (max 2): </t>
    </r>
    <r>
      <rPr>
        <sz val="10"/>
        <color theme="1"/>
        <rFont val="Calibri"/>
        <family val="2"/>
        <scheme val="minor"/>
      </rPr>
      <t xml:space="preserve">We have taken into consideration the willingness of countries to take part in on-going multilateral processes as a sign of progress, but also the fact that many policies committed to are yet to be implemented/enforced. The scoring of max 2 is below the value given to the size of the tax haven 3) and half the Max score for the current, actual policies of the countries (CIT/Incentives, max 4). 
- We give 1 point when the country lacks of commitments against 3 elements: when one of those jurisdictions is so far has not joined the OECD/BEPS Inclusive Framework. This indicates a lack of commitment to implement BEPS minimum standards (tax treaty abuse, harmful tax practices and exchange of information on tax rulings and standardized CBCR).  
- We give 1 point for the combination of lack of commitment to OECD criteria 1  and 3  plus the non-commitment to sharing Beneficial Ownership information  (NO when committed to public registry, YES/NO when willing to exchange with some governments, YES when no commitment). 
We give a more significant weight to adherence to BEPS Inclusive Framework because, when in force, this will mean the adoption of treaty abuse measures and country by country reporting - both key measures to enable countries to prevent or address profit shifting.
</t>
    </r>
  </si>
  <si>
    <r>
      <rPr>
        <b/>
        <sz val="10"/>
        <color theme="1"/>
        <rFont val="Calibri"/>
        <family val="2"/>
        <scheme val="minor"/>
      </rPr>
      <t>Score for size of tax haven (max 3):</t>
    </r>
    <r>
      <rPr>
        <sz val="10"/>
        <color theme="1"/>
        <rFont val="Calibri"/>
        <family val="2"/>
        <scheme val="minor"/>
      </rPr>
      <t xml:space="preserve"> For each jurisdiction we looked at evidence of large-scale profit shifting. We used two studies to find this evidence, and evidence on just one study would be enough to give the score. The first study looks at "Balance of 2014 intra group loan of &gt; USD 10 bln &amp; &gt;20% of GDP"= 2 points. "Balance of 2014 intra group loan &gt; USD 50 bln &amp; 20% of GDP"= 3 points. OR "Inward profit shifting &gt;USD 5bln"= 2 points and "Inward profit shifting &gt;USD 25bln"= 3 points. With a score of 2 and maximum 3 we ensured that the scale of profit shifting matters in the ranking (as our aim is to identify the worst current global corporate tax havens), but it is just below the policy factors of CIT and tax incentives to give acknowledgement to the fact that it is the policies leading to this scale of profit shifting (and to not create too big a gap between countries that are the current worst tax havens, and countries with similar policies which could be on their way to become one of the worst/most used corporate tax havens). </t>
    </r>
  </si>
  <si>
    <r>
      <t>Score for lack of participation in multilateral anti-abuse, exchange and transparency initiatives</t>
    </r>
    <r>
      <rPr>
        <b/>
        <u/>
        <sz val="9"/>
        <color theme="1"/>
        <rFont val="Calibri"/>
        <family val="2"/>
        <scheme val="minor"/>
      </rPr>
      <t xml:space="preserve"> (OECD criteria 1+3+BO= at least YES+YES/NO=1; 3xYES=2) + (Column AC YES=1) or 2x YES/NO Incl. on AC=1). (Max 2)</t>
    </r>
  </si>
  <si>
    <t>* We decided not to take Delaware through to the more detailed scoring and ranking of top corporate tax havens, because it is a separate jurisdiction with special regulation on corporate law, secrecy, and exemptions for local corporate income tax, but US federal corporate income tax still applies for profits that would be shifted into Delaware.</t>
  </si>
</sst>
</file>

<file path=xl/styles.xml><?xml version="1.0" encoding="utf-8"?>
<styleSheet xmlns="http://schemas.openxmlformats.org/spreadsheetml/2006/main">
  <numFmts count="1">
    <numFmt numFmtId="164" formatCode="0.0"/>
  </numFmts>
  <fonts count="35">
    <font>
      <sz val="11"/>
      <color theme="1"/>
      <name val="Calibri"/>
      <family val="2"/>
      <scheme val="minor"/>
    </font>
    <font>
      <b/>
      <sz val="11"/>
      <color theme="1"/>
      <name val="Calibri"/>
      <family val="2"/>
      <scheme val="minor"/>
    </font>
    <font>
      <b/>
      <u/>
      <sz val="18"/>
      <color theme="1"/>
      <name val="Arial"/>
      <family val="2"/>
    </font>
    <font>
      <i/>
      <sz val="10"/>
      <color theme="1"/>
      <name val="Arial"/>
      <family val="2"/>
    </font>
    <font>
      <sz val="10"/>
      <color theme="1"/>
      <name val="Calibri"/>
      <family val="2"/>
      <scheme val="minor"/>
    </font>
    <font>
      <sz val="7"/>
      <color theme="1"/>
      <name val="Times New Roman"/>
      <family val="1"/>
    </font>
    <font>
      <b/>
      <sz val="9"/>
      <color indexed="81"/>
      <name val="Tahoma"/>
      <family val="2"/>
    </font>
    <font>
      <sz val="9"/>
      <color indexed="81"/>
      <name val="Tahoma"/>
      <family val="2"/>
    </font>
    <font>
      <i/>
      <sz val="11"/>
      <color theme="1"/>
      <name val="Calibri"/>
      <family val="2"/>
      <scheme val="minor"/>
    </font>
    <font>
      <b/>
      <sz val="10"/>
      <color theme="1"/>
      <name val="Calibri"/>
      <family val="2"/>
      <scheme val="minor"/>
    </font>
    <font>
      <b/>
      <sz val="7"/>
      <color theme="1"/>
      <name val="Times New Roman"/>
      <family val="1"/>
    </font>
    <font>
      <b/>
      <u/>
      <sz val="11"/>
      <color theme="1"/>
      <name val="Calibri"/>
      <family val="2"/>
      <scheme val="minor"/>
    </font>
    <font>
      <b/>
      <u/>
      <sz val="11"/>
      <color rgb="FF000000"/>
      <name val="Calibri"/>
      <family val="2"/>
      <scheme val="minor"/>
    </font>
    <font>
      <sz val="11"/>
      <name val="Calibri"/>
      <family val="2"/>
      <scheme val="minor"/>
    </font>
    <font>
      <b/>
      <u/>
      <sz val="9"/>
      <color theme="1"/>
      <name val="Calibri"/>
      <family val="2"/>
      <scheme val="minor"/>
    </font>
    <font>
      <b/>
      <u/>
      <sz val="22"/>
      <color theme="1"/>
      <name val="Calibri"/>
      <family val="2"/>
      <scheme val="minor"/>
    </font>
    <font>
      <sz val="10"/>
      <color rgb="FF000000"/>
      <name val="Lucida Sans Unicode"/>
      <family val="2"/>
    </font>
    <font>
      <sz val="15"/>
      <color rgb="FF989898"/>
      <name val="MuseoSans-Cond-500"/>
    </font>
    <font>
      <sz val="9.75"/>
      <color rgb="FF000000"/>
      <name val="MuseoSlab-300"/>
    </font>
    <font>
      <sz val="10"/>
      <name val="Calibri"/>
      <family val="2"/>
      <scheme val="minor"/>
    </font>
    <font>
      <u/>
      <sz val="10"/>
      <name val="Calibri"/>
      <family val="2"/>
      <scheme val="minor"/>
    </font>
    <font>
      <b/>
      <sz val="10"/>
      <name val="Calibri"/>
      <family val="2"/>
      <scheme val="minor"/>
    </font>
    <font>
      <b/>
      <u/>
      <sz val="10"/>
      <color theme="1"/>
      <name val="Calibri"/>
      <family val="2"/>
      <scheme val="minor"/>
    </font>
    <font>
      <sz val="11"/>
      <color theme="1"/>
      <name val="Calibri"/>
      <family val="2"/>
      <scheme val="minor"/>
    </font>
    <font>
      <sz val="10"/>
      <color rgb="FF000000"/>
      <name val="Lucida Sans Unicode"/>
      <family val="2"/>
    </font>
    <font>
      <sz val="9"/>
      <color indexed="81"/>
      <name val="Calibri"/>
      <family val="2"/>
    </font>
    <font>
      <b/>
      <sz val="9"/>
      <color indexed="81"/>
      <name val="Calibri"/>
      <family val="2"/>
    </font>
    <font>
      <u/>
      <sz val="11"/>
      <color theme="10"/>
      <name val="Calibri"/>
      <family val="2"/>
      <scheme val="minor"/>
    </font>
    <font>
      <u/>
      <sz val="11"/>
      <color theme="11"/>
      <name val="Calibri"/>
      <family val="2"/>
      <scheme val="minor"/>
    </font>
    <font>
      <sz val="11"/>
      <color rgb="FF000000"/>
      <name val="Calibri"/>
      <family val="2"/>
      <scheme val="minor"/>
    </font>
    <font>
      <sz val="14"/>
      <color indexed="81"/>
      <name val="Tahoma"/>
      <family val="2"/>
    </font>
    <font>
      <u/>
      <sz val="11"/>
      <name val="Calibri"/>
      <family val="2"/>
      <scheme val="minor"/>
    </font>
    <font>
      <b/>
      <sz val="10"/>
      <color rgb="FF000000"/>
      <name val="Lucida Sans Unicode"/>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F2F2F2"/>
        <bgColor rgb="FFF2F2F2"/>
      </patternFill>
    </fill>
    <fill>
      <patternFill patternType="solid">
        <fgColor rgb="FFCCFFCC"/>
        <bgColor indexed="64"/>
      </patternFill>
    </fill>
    <fill>
      <patternFill patternType="solid">
        <fgColor rgb="FFCCFFCC"/>
        <bgColor rgb="FFF2F2F2"/>
      </patternFill>
    </fill>
    <fill>
      <patternFill patternType="solid">
        <fgColor rgb="FFFFFF00"/>
        <bgColor rgb="FFF2F2F2"/>
      </patternFill>
    </fill>
    <fill>
      <patternFill patternType="solid">
        <fgColor theme="7" tint="0.59999389629810485"/>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right/>
      <top style="medium">
        <color auto="1"/>
      </top>
      <bottom style="thin">
        <color auto="1"/>
      </bottom>
      <diagonal/>
    </border>
  </borders>
  <cellStyleXfs count="99">
    <xf numFmtId="0" fontId="0" fillId="0" borderId="0"/>
    <xf numFmtId="0" fontId="16" fillId="0" borderId="0"/>
    <xf numFmtId="9" fontId="16" fillId="0" borderId="0" applyFont="0" applyFill="0" applyBorder="0" applyAlignment="0" applyProtection="0"/>
    <xf numFmtId="9" fontId="23" fillId="0" borderId="0" applyFont="0" applyFill="0" applyBorder="0" applyAlignment="0" applyProtection="0"/>
    <xf numFmtId="0" fontId="24"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391">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Fill="1"/>
    <xf numFmtId="0" fontId="0" fillId="0" borderId="0" xfId="0" applyFont="1"/>
    <xf numFmtId="0" fontId="1" fillId="0" borderId="1" xfId="0" applyFont="1" applyFill="1" applyBorder="1"/>
    <xf numFmtId="0" fontId="1" fillId="0" borderId="2" xfId="0" applyFont="1" applyFill="1" applyBorder="1"/>
    <xf numFmtId="0" fontId="0" fillId="0" borderId="2" xfId="0" applyBorder="1"/>
    <xf numFmtId="0" fontId="0" fillId="0" borderId="2" xfId="0" applyFill="1" applyBorder="1"/>
    <xf numFmtId="0" fontId="0" fillId="0" borderId="6" xfId="0" applyBorder="1"/>
    <xf numFmtId="0" fontId="0" fillId="0" borderId="6" xfId="0" applyFill="1" applyBorder="1"/>
    <xf numFmtId="0" fontId="0" fillId="0" borderId="7" xfId="0" applyFill="1" applyBorder="1"/>
    <xf numFmtId="0" fontId="0" fillId="0" borderId="1" xfId="0" applyBorder="1"/>
    <xf numFmtId="0" fontId="0" fillId="0" borderId="1" xfId="0" applyFill="1" applyBorder="1"/>
    <xf numFmtId="0" fontId="8" fillId="0" borderId="0" xfId="0" applyFont="1"/>
    <xf numFmtId="0" fontId="1" fillId="0" borderId="0" xfId="0" applyFont="1"/>
    <xf numFmtId="0" fontId="1" fillId="0" borderId="6" xfId="0" applyFont="1" applyFill="1" applyBorder="1"/>
    <xf numFmtId="0" fontId="1" fillId="0" borderId="7" xfId="0" applyFont="1" applyFill="1" applyBorder="1"/>
    <xf numFmtId="0" fontId="1" fillId="0" borderId="9" xfId="0" applyFont="1" applyFill="1" applyBorder="1"/>
    <xf numFmtId="0" fontId="1" fillId="0" borderId="5" xfId="0" applyFont="1" applyFill="1" applyBorder="1"/>
    <xf numFmtId="0" fontId="1" fillId="0" borderId="14" xfId="0" applyFont="1" applyFill="1" applyBorder="1"/>
    <xf numFmtId="0" fontId="11" fillId="0" borderId="0" xfId="0" applyFont="1"/>
    <xf numFmtId="0" fontId="4" fillId="0" borderId="6" xfId="0" applyFont="1" applyBorder="1" applyAlignment="1">
      <alignment horizontal="left" vertical="center" indent="5"/>
    </xf>
    <xf numFmtId="0" fontId="0" fillId="0" borderId="13" xfId="0" applyBorder="1"/>
    <xf numFmtId="0" fontId="9" fillId="0" borderId="6" xfId="0" applyFont="1" applyFill="1" applyBorder="1" applyAlignment="1">
      <alignment horizontal="left" vertical="center" indent="5"/>
    </xf>
    <xf numFmtId="0" fontId="4" fillId="0" borderId="6" xfId="0" applyFont="1" applyFill="1" applyBorder="1" applyAlignment="1">
      <alignment horizontal="left" vertical="center" indent="5"/>
    </xf>
    <xf numFmtId="0" fontId="4" fillId="0" borderId="7" xfId="0" applyFont="1" applyFill="1" applyBorder="1" applyAlignment="1">
      <alignment horizontal="left" vertical="center" indent="5"/>
    </xf>
    <xf numFmtId="0" fontId="0" fillId="0" borderId="16" xfId="0" applyBorder="1"/>
    <xf numFmtId="0" fontId="0" fillId="0" borderId="29" xfId="0" applyBorder="1"/>
    <xf numFmtId="0" fontId="0" fillId="0" borderId="13" xfId="0" applyFill="1" applyBorder="1"/>
    <xf numFmtId="0" fontId="0" fillId="0" borderId="0" xfId="0" applyFill="1" applyBorder="1"/>
    <xf numFmtId="0" fontId="0" fillId="0" borderId="29" xfId="0" applyFill="1" applyBorder="1"/>
    <xf numFmtId="0" fontId="4" fillId="0" borderId="0" xfId="0" applyFont="1" applyFill="1" applyBorder="1" applyAlignment="1">
      <alignment horizontal="left" vertical="center" indent="5"/>
    </xf>
    <xf numFmtId="0" fontId="0" fillId="0" borderId="0" xfId="0" applyBorder="1"/>
    <xf numFmtId="0" fontId="1" fillId="0" borderId="0" xfId="0" applyFont="1" applyFill="1"/>
    <xf numFmtId="0" fontId="1" fillId="0" borderId="12" xfId="0" applyFont="1" applyFill="1" applyBorder="1"/>
    <xf numFmtId="164" fontId="0" fillId="0" borderId="13" xfId="0" applyNumberFormat="1" applyFill="1" applyBorder="1"/>
    <xf numFmtId="164" fontId="0" fillId="0" borderId="13" xfId="0" applyNumberFormat="1" applyBorder="1"/>
    <xf numFmtId="164" fontId="0" fillId="0" borderId="16" xfId="0" applyNumberFormat="1" applyBorder="1"/>
    <xf numFmtId="0" fontId="0" fillId="0" borderId="16" xfId="0" applyFill="1" applyBorder="1"/>
    <xf numFmtId="0" fontId="0" fillId="0" borderId="37" xfId="0" applyFont="1" applyBorder="1"/>
    <xf numFmtId="0" fontId="0" fillId="0" borderId="38" xfId="0" applyFont="1" applyBorder="1"/>
    <xf numFmtId="0" fontId="2" fillId="0" borderId="0" xfId="0" applyFont="1" applyAlignment="1">
      <alignment horizontal="left" vertical="top" wrapText="1"/>
    </xf>
    <xf numFmtId="0" fontId="1" fillId="0" borderId="0" xfId="0" applyFont="1" applyFill="1" applyBorder="1" applyAlignment="1">
      <alignment horizontal="left" vertical="top" wrapText="1"/>
    </xf>
    <xf numFmtId="0" fontId="0" fillId="0" borderId="0" xfId="0" applyAlignment="1">
      <alignment horizontal="left" vertical="top" wrapText="1"/>
    </xf>
    <xf numFmtId="0" fontId="0" fillId="0" borderId="40" xfId="0" applyBorder="1"/>
    <xf numFmtId="0" fontId="0" fillId="0" borderId="39" xfId="0" applyBorder="1"/>
    <xf numFmtId="0" fontId="0" fillId="0" borderId="10" xfId="0" applyBorder="1"/>
    <xf numFmtId="0" fontId="4" fillId="0" borderId="39" xfId="0" applyFont="1" applyBorder="1" applyAlignment="1">
      <alignment horizontal="left" vertical="center" indent="5"/>
    </xf>
    <xf numFmtId="0" fontId="0" fillId="0" borderId="41" xfId="0" applyBorder="1"/>
    <xf numFmtId="0" fontId="11" fillId="0" borderId="11" xfId="0" applyFont="1" applyBorder="1" applyAlignment="1">
      <alignment horizontal="left" vertical="top" wrapText="1"/>
    </xf>
    <xf numFmtId="0" fontId="0" fillId="0" borderId="4" xfId="0" applyFill="1" applyBorder="1"/>
    <xf numFmtId="0" fontId="0" fillId="0" borderId="42"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ill="1" applyAlignment="1">
      <alignment horizontal="left" vertical="top" wrapText="1"/>
    </xf>
    <xf numFmtId="0" fontId="4" fillId="0" borderId="0" xfId="0" applyFont="1" applyFill="1" applyAlignment="1">
      <alignment horizontal="left" vertical="top" wrapText="1" indent="5"/>
    </xf>
    <xf numFmtId="0" fontId="1" fillId="0" borderId="4" xfId="0" applyFont="1" applyFill="1" applyBorder="1" applyAlignment="1">
      <alignment horizontal="left" vertical="top" wrapText="1"/>
    </xf>
    <xf numFmtId="0" fontId="4" fillId="0" borderId="13" xfId="0" applyFont="1" applyFill="1" applyBorder="1" applyAlignment="1">
      <alignment horizontal="left" vertical="center"/>
    </xf>
    <xf numFmtId="0" fontId="4" fillId="0" borderId="1" xfId="0" applyFont="1" applyFill="1" applyBorder="1" applyAlignment="1">
      <alignment horizontal="left" vertical="center"/>
    </xf>
    <xf numFmtId="0" fontId="11" fillId="0" borderId="0" xfId="0" applyFont="1" applyAlignment="1">
      <alignment horizontal="left" vertical="top" wrapText="1"/>
    </xf>
    <xf numFmtId="0" fontId="0" fillId="2" borderId="28" xfId="0" applyFill="1" applyBorder="1"/>
    <xf numFmtId="0" fontId="1" fillId="2" borderId="11" xfId="0" applyFont="1" applyFill="1" applyBorder="1" applyAlignment="1">
      <alignment horizontal="left" vertical="top" wrapText="1"/>
    </xf>
    <xf numFmtId="0" fontId="0" fillId="2" borderId="45" xfId="0" applyFill="1" applyBorder="1"/>
    <xf numFmtId="0" fontId="1" fillId="2" borderId="28" xfId="0" applyFont="1" applyFill="1" applyBorder="1"/>
    <xf numFmtId="0" fontId="1" fillId="2" borderId="30" xfId="0" applyFont="1" applyFill="1" applyBorder="1"/>
    <xf numFmtId="0" fontId="0" fillId="0" borderId="32" xfId="0" applyBorder="1"/>
    <xf numFmtId="0" fontId="1" fillId="0" borderId="29" xfId="0" applyFont="1" applyFill="1" applyBorder="1"/>
    <xf numFmtId="0" fontId="1" fillId="0" borderId="31" xfId="0" applyFont="1" applyFill="1" applyBorder="1"/>
    <xf numFmtId="0" fontId="0" fillId="0" borderId="43" xfId="0" applyFont="1" applyFill="1" applyBorder="1" applyAlignment="1">
      <alignment horizontal="left" vertical="top" wrapText="1"/>
    </xf>
    <xf numFmtId="2" fontId="17" fillId="0" borderId="0" xfId="1" applyNumberFormat="1" applyFont="1" applyFill="1" applyAlignment="1" applyProtection="1">
      <alignment horizontal="center" vertical="center" wrapText="1"/>
    </xf>
    <xf numFmtId="3" fontId="18" fillId="5" borderId="0" xfId="1" applyNumberFormat="1" applyFont="1" applyFill="1" applyAlignment="1" applyProtection="1">
      <alignment vertical="center" wrapText="1"/>
    </xf>
    <xf numFmtId="0" fontId="16" fillId="0" borderId="0" xfId="1" applyNumberFormat="1" applyFill="1" applyAlignment="1" applyProtection="1">
      <alignment vertical="center" wrapText="1"/>
    </xf>
    <xf numFmtId="3" fontId="18" fillId="0" borderId="0" xfId="1" applyNumberFormat="1" applyFont="1" applyFill="1" applyAlignment="1" applyProtection="1">
      <alignment horizontal="left" vertical="center" wrapText="1"/>
    </xf>
    <xf numFmtId="3" fontId="18" fillId="0" borderId="0" xfId="1" applyNumberFormat="1" applyFont="1" applyFill="1" applyAlignment="1" applyProtection="1">
      <alignment horizontal="right" vertical="center" wrapText="1"/>
    </xf>
    <xf numFmtId="3" fontId="18" fillId="5" borderId="0" xfId="1" applyNumberFormat="1" applyFont="1" applyFill="1" applyAlignment="1" applyProtection="1">
      <alignment horizontal="left" vertical="center" wrapText="1"/>
    </xf>
    <xf numFmtId="3" fontId="18" fillId="5" borderId="0" xfId="1" applyNumberFormat="1" applyFont="1" applyFill="1" applyAlignment="1" applyProtection="1">
      <alignment horizontal="right" vertical="center" wrapText="1"/>
    </xf>
    <xf numFmtId="3" fontId="18" fillId="6" borderId="0" xfId="1" applyNumberFormat="1" applyFont="1" applyFill="1" applyAlignment="1" applyProtection="1">
      <alignment horizontal="left" vertical="center" wrapText="1"/>
    </xf>
    <xf numFmtId="3" fontId="18" fillId="7" borderId="0" xfId="1" applyNumberFormat="1" applyFont="1" applyFill="1" applyAlignment="1" applyProtection="1">
      <alignment horizontal="right" vertical="center" wrapText="1"/>
    </xf>
    <xf numFmtId="3" fontId="18" fillId="7" borderId="0" xfId="1" applyNumberFormat="1" applyFont="1" applyFill="1" applyAlignment="1" applyProtection="1">
      <alignment horizontal="left" vertical="center" wrapText="1"/>
    </xf>
    <xf numFmtId="0" fontId="16" fillId="6" borderId="0" xfId="1" applyNumberFormat="1" applyFill="1" applyAlignment="1" applyProtection="1">
      <alignment vertical="center" wrapText="1"/>
    </xf>
    <xf numFmtId="3" fontId="18" fillId="6" borderId="0" xfId="1" applyNumberFormat="1" applyFont="1" applyFill="1" applyAlignment="1" applyProtection="1">
      <alignment horizontal="right" vertical="center" wrapText="1"/>
    </xf>
    <xf numFmtId="3" fontId="18" fillId="4" borderId="0" xfId="1" applyNumberFormat="1" applyFont="1" applyFill="1" applyAlignment="1" applyProtection="1">
      <alignment horizontal="left" vertical="center" wrapText="1"/>
    </xf>
    <xf numFmtId="3" fontId="18" fillId="8" borderId="0" xfId="1" applyNumberFormat="1" applyFont="1" applyFill="1" applyAlignment="1" applyProtection="1">
      <alignment horizontal="right" vertical="center" wrapText="1"/>
    </xf>
    <xf numFmtId="3" fontId="18" fillId="8" borderId="0" xfId="1" applyNumberFormat="1" applyFont="1" applyFill="1" applyAlignment="1" applyProtection="1">
      <alignment horizontal="left" vertical="center" wrapText="1"/>
    </xf>
    <xf numFmtId="0" fontId="16" fillId="4" borderId="0" xfId="1" applyNumberFormat="1" applyFill="1" applyAlignment="1" applyProtection="1">
      <alignment vertical="center" wrapText="1"/>
    </xf>
    <xf numFmtId="3" fontId="18" fillId="4" borderId="0" xfId="1" applyNumberFormat="1" applyFont="1" applyFill="1" applyAlignment="1" applyProtection="1">
      <alignment horizontal="right" vertical="center" wrapText="1"/>
    </xf>
    <xf numFmtId="0" fontId="16" fillId="0" borderId="0" xfId="1" applyNumberFormat="1" applyFill="1" applyBorder="1" applyAlignment="1" applyProtection="1">
      <alignment vertical="center" wrapText="1"/>
    </xf>
    <xf numFmtId="0" fontId="9" fillId="0" borderId="0" xfId="0" applyFont="1" applyFill="1" applyAlignment="1">
      <alignment horizontal="left" vertical="center"/>
    </xf>
    <xf numFmtId="0" fontId="4" fillId="0" borderId="0" xfId="0" applyFont="1" applyFill="1" applyAlignment="1">
      <alignment horizontal="left" vertical="center"/>
    </xf>
    <xf numFmtId="0" fontId="0" fillId="0" borderId="0" xfId="0" applyAlignment="1"/>
    <xf numFmtId="0" fontId="9" fillId="0" borderId="5" xfId="0" applyFont="1" applyFill="1" applyBorder="1" applyAlignment="1">
      <alignment horizontal="left" vertical="center"/>
    </xf>
    <xf numFmtId="0" fontId="11" fillId="0" borderId="36" xfId="0" applyFont="1" applyFill="1" applyBorder="1" applyAlignment="1">
      <alignment horizontal="left" vertical="top" wrapText="1"/>
    </xf>
    <xf numFmtId="0" fontId="4" fillId="0" borderId="0" xfId="0" applyFont="1" applyFill="1" applyBorder="1" applyAlignment="1">
      <alignment horizontal="left" vertical="center"/>
    </xf>
    <xf numFmtId="0" fontId="0" fillId="0" borderId="13" xfId="0" applyFill="1" applyBorder="1" applyAlignment="1">
      <alignment horizontal="center"/>
    </xf>
    <xf numFmtId="0" fontId="1" fillId="0" borderId="6" xfId="0" applyFont="1" applyFill="1" applyBorder="1" applyAlignment="1"/>
    <xf numFmtId="0" fontId="0" fillId="0" borderId="6" xfId="0" applyFont="1" applyFill="1" applyBorder="1" applyAlignment="1"/>
    <xf numFmtId="0" fontId="0" fillId="0" borderId="6" xfId="0" applyFont="1" applyFill="1" applyBorder="1"/>
    <xf numFmtId="0" fontId="0" fillId="0" borderId="0" xfId="0" applyBorder="1" applyAlignment="1"/>
    <xf numFmtId="164" fontId="0" fillId="0" borderId="0" xfId="0" applyNumberFormat="1" applyFill="1" applyBorder="1"/>
    <xf numFmtId="0" fontId="0" fillId="0" borderId="7" xfId="0" applyFont="1" applyFill="1" applyBorder="1" applyAlignment="1"/>
    <xf numFmtId="0" fontId="1" fillId="0" borderId="8" xfId="0" applyFont="1" applyFill="1" applyBorder="1"/>
    <xf numFmtId="0" fontId="1" fillId="0" borderId="0" xfId="0" applyFont="1" applyBorder="1" applyAlignment="1">
      <alignment horizontal="center"/>
    </xf>
    <xf numFmtId="0" fontId="16" fillId="0" borderId="0" xfId="1" applyNumberFormat="1" applyFont="1" applyFill="1" applyAlignment="1" applyProtection="1">
      <alignment horizontal="left" vertical="top" wrapText="1"/>
    </xf>
    <xf numFmtId="0" fontId="20" fillId="0" borderId="0" xfId="0" applyFont="1"/>
    <xf numFmtId="0" fontId="15" fillId="0" borderId="0" xfId="0" applyFont="1" applyFill="1" applyBorder="1" applyAlignment="1">
      <alignment horizontal="center" vertical="top" wrapText="1"/>
    </xf>
    <xf numFmtId="2" fontId="17" fillId="0" borderId="0" xfId="4" applyNumberFormat="1" applyFont="1" applyFill="1" applyAlignment="1" applyProtection="1">
      <alignment horizontal="center" vertical="center" wrapText="1"/>
    </xf>
    <xf numFmtId="3" fontId="18" fillId="5" borderId="0" xfId="4" applyNumberFormat="1" applyFont="1" applyFill="1" applyAlignment="1" applyProtection="1">
      <alignment vertical="center" wrapText="1"/>
    </xf>
    <xf numFmtId="0" fontId="24" fillId="0" borderId="0" xfId="4" applyNumberFormat="1" applyFill="1" applyAlignment="1" applyProtection="1">
      <alignment vertical="center" wrapText="1"/>
    </xf>
    <xf numFmtId="3" fontId="18" fillId="0" borderId="0" xfId="4" applyNumberFormat="1" applyFont="1" applyFill="1" applyAlignment="1" applyProtection="1">
      <alignment horizontal="left" vertical="center" wrapText="1"/>
    </xf>
    <xf numFmtId="3" fontId="18" fillId="0" borderId="0" xfId="4" applyNumberFormat="1" applyFont="1" applyFill="1" applyAlignment="1" applyProtection="1">
      <alignment horizontal="right" vertical="center" wrapText="1"/>
    </xf>
    <xf numFmtId="3" fontId="18" fillId="5" borderId="0" xfId="4" applyNumberFormat="1" applyFont="1" applyFill="1" applyAlignment="1" applyProtection="1">
      <alignment horizontal="left" vertical="center" wrapText="1"/>
    </xf>
    <xf numFmtId="3" fontId="18" fillId="5" borderId="0" xfId="4" applyNumberFormat="1" applyFont="1" applyFill="1" applyAlignment="1" applyProtection="1">
      <alignment horizontal="right" vertical="center" wrapText="1"/>
    </xf>
    <xf numFmtId="0" fontId="16" fillId="0" borderId="0" xfId="1" applyNumberFormat="1" applyFont="1" applyFill="1" applyAlignment="1" applyProtection="1">
      <alignment horizontal="left" vertical="top"/>
    </xf>
    <xf numFmtId="0" fontId="16" fillId="0" borderId="18" xfId="1" applyNumberFormat="1" applyFont="1" applyFill="1" applyBorder="1" applyAlignment="1" applyProtection="1">
      <alignment vertical="top" wrapText="1"/>
    </xf>
    <xf numFmtId="0" fontId="16" fillId="0" borderId="19" xfId="1" applyNumberFormat="1" applyFont="1" applyFill="1" applyBorder="1" applyAlignment="1" applyProtection="1">
      <alignment vertical="top" wrapText="1"/>
    </xf>
    <xf numFmtId="0" fontId="16" fillId="0" borderId="36" xfId="1" applyNumberFormat="1" applyFont="1" applyFill="1" applyBorder="1" applyAlignment="1" applyProtection="1">
      <alignment vertical="top" wrapText="1"/>
    </xf>
    <xf numFmtId="0" fontId="16" fillId="0" borderId="27" xfId="1" applyNumberFormat="1" applyFill="1" applyBorder="1" applyAlignment="1" applyProtection="1">
      <alignment vertical="center" wrapText="1"/>
    </xf>
    <xf numFmtId="0" fontId="16" fillId="0" borderId="0" xfId="1" applyNumberFormat="1" applyFont="1" applyFill="1" applyBorder="1" applyAlignment="1" applyProtection="1">
      <alignment vertical="top" wrapText="1"/>
    </xf>
    <xf numFmtId="0" fontId="16" fillId="0" borderId="37" xfId="1" applyNumberFormat="1" applyFont="1" applyFill="1" applyBorder="1" applyAlignment="1" applyProtection="1">
      <alignment vertical="top" wrapText="1"/>
    </xf>
    <xf numFmtId="0" fontId="16" fillId="0" borderId="20" xfId="1" applyNumberFormat="1" applyFont="1" applyFill="1" applyBorder="1" applyAlignment="1" applyProtection="1">
      <alignment vertical="top" wrapText="1"/>
    </xf>
    <xf numFmtId="0" fontId="16" fillId="0" borderId="21" xfId="1" applyNumberFormat="1" applyFont="1" applyFill="1" applyBorder="1" applyAlignment="1" applyProtection="1">
      <alignment vertical="top" wrapText="1"/>
    </xf>
    <xf numFmtId="0" fontId="16" fillId="0" borderId="37" xfId="1" applyNumberFormat="1" applyFont="1" applyFill="1" applyBorder="1" applyAlignment="1" applyProtection="1">
      <alignment horizontal="left" vertical="top" wrapText="1"/>
    </xf>
    <xf numFmtId="0" fontId="16" fillId="0" borderId="21" xfId="1" applyNumberFormat="1" applyFont="1" applyFill="1" applyBorder="1" applyAlignment="1" applyProtection="1">
      <alignment horizontal="left" vertical="top" wrapText="1"/>
    </xf>
    <xf numFmtId="0" fontId="16" fillId="0" borderId="0" xfId="1" applyNumberFormat="1" applyFont="1" applyFill="1" applyAlignment="1" applyProtection="1">
      <alignment vertical="center" wrapText="1"/>
    </xf>
    <xf numFmtId="0" fontId="16" fillId="0" borderId="36" xfId="1" applyNumberFormat="1" applyFont="1" applyFill="1" applyBorder="1" applyAlignment="1" applyProtection="1">
      <alignment horizontal="left" vertical="top" wrapText="1"/>
    </xf>
    <xf numFmtId="0" fontId="16" fillId="0" borderId="19" xfId="1" applyNumberFormat="1" applyFont="1" applyFill="1" applyBorder="1" applyAlignment="1" applyProtection="1">
      <alignment horizontal="left" vertical="top" wrapText="1"/>
    </xf>
    <xf numFmtId="3" fontId="16" fillId="9" borderId="37" xfId="1" applyNumberFormat="1" applyFont="1" applyFill="1" applyBorder="1" applyAlignment="1" applyProtection="1">
      <alignment horizontal="left" vertical="center" wrapText="1"/>
    </xf>
    <xf numFmtId="3" fontId="16" fillId="9" borderId="37" xfId="1" applyNumberFormat="1" applyFont="1" applyFill="1" applyBorder="1" applyAlignment="1" applyProtection="1">
      <alignment horizontal="right" vertical="center" wrapText="1"/>
    </xf>
    <xf numFmtId="3" fontId="16" fillId="9" borderId="20" xfId="1" applyNumberFormat="1" applyFont="1" applyFill="1" applyBorder="1" applyAlignment="1" applyProtection="1">
      <alignment horizontal="right" vertical="center" wrapText="1"/>
    </xf>
    <xf numFmtId="3" fontId="16" fillId="9" borderId="21" xfId="1" applyNumberFormat="1" applyFont="1" applyFill="1" applyBorder="1" applyAlignment="1" applyProtection="1">
      <alignment horizontal="right" vertical="center" wrapText="1"/>
    </xf>
    <xf numFmtId="9" fontId="16" fillId="9" borderId="20" xfId="3" applyFont="1" applyFill="1" applyBorder="1" applyAlignment="1" applyProtection="1">
      <alignment horizontal="right" vertical="center" wrapText="1"/>
    </xf>
    <xf numFmtId="9" fontId="16" fillId="9" borderId="21" xfId="3" applyFont="1" applyFill="1" applyBorder="1" applyAlignment="1" applyProtection="1">
      <alignment horizontal="right" vertical="center" wrapText="1"/>
    </xf>
    <xf numFmtId="9" fontId="16" fillId="9" borderId="0" xfId="3" applyFont="1" applyFill="1" applyBorder="1" applyAlignment="1" applyProtection="1">
      <alignment horizontal="center" vertical="center" wrapText="1"/>
    </xf>
    <xf numFmtId="3" fontId="16" fillId="0" borderId="37" xfId="1" applyNumberFormat="1" applyFont="1" applyFill="1" applyBorder="1" applyAlignment="1" applyProtection="1">
      <alignment horizontal="left" vertical="center" wrapText="1"/>
    </xf>
    <xf numFmtId="3" fontId="16" fillId="0" borderId="37" xfId="1" applyNumberFormat="1" applyFont="1" applyFill="1" applyBorder="1" applyAlignment="1" applyProtection="1">
      <alignment horizontal="right" vertical="center" wrapText="1"/>
    </xf>
    <xf numFmtId="3" fontId="16" fillId="0" borderId="20" xfId="1" applyNumberFormat="1" applyFont="1" applyFill="1" applyBorder="1" applyAlignment="1" applyProtection="1">
      <alignment horizontal="right" vertical="center" wrapText="1"/>
    </xf>
    <xf numFmtId="3" fontId="16" fillId="0" borderId="21" xfId="1" applyNumberFormat="1" applyFont="1" applyFill="1" applyBorder="1" applyAlignment="1" applyProtection="1">
      <alignment horizontal="right" vertical="center" wrapText="1"/>
    </xf>
    <xf numFmtId="9" fontId="16" fillId="0" borderId="20" xfId="3" applyFont="1" applyFill="1" applyBorder="1" applyAlignment="1" applyProtection="1">
      <alignment horizontal="right" vertical="center" wrapText="1"/>
    </xf>
    <xf numFmtId="9" fontId="16" fillId="0" borderId="21" xfId="3" applyFont="1" applyFill="1" applyBorder="1" applyAlignment="1" applyProtection="1">
      <alignment horizontal="right" vertical="center" wrapText="1"/>
    </xf>
    <xf numFmtId="9" fontId="16" fillId="0" borderId="0" xfId="3" applyFont="1" applyFill="1" applyBorder="1" applyAlignment="1" applyProtection="1">
      <alignment horizontal="center" vertical="center" wrapText="1"/>
    </xf>
    <xf numFmtId="3" fontId="16" fillId="0" borderId="38" xfId="1" applyNumberFormat="1" applyFont="1" applyFill="1" applyBorder="1" applyAlignment="1" applyProtection="1">
      <alignment horizontal="left" vertical="center" wrapText="1"/>
    </xf>
    <xf numFmtId="3" fontId="16" fillId="0" borderId="38" xfId="1" applyNumberFormat="1" applyFont="1" applyFill="1" applyBorder="1" applyAlignment="1" applyProtection="1">
      <alignment horizontal="right" vertical="center" wrapText="1"/>
    </xf>
    <xf numFmtId="3" fontId="16" fillId="0" borderId="22" xfId="1" applyNumberFormat="1" applyFont="1" applyFill="1" applyBorder="1" applyAlignment="1" applyProtection="1">
      <alignment horizontal="right" vertical="center" wrapText="1"/>
    </xf>
    <xf numFmtId="3" fontId="16" fillId="0" borderId="23" xfId="1" applyNumberFormat="1" applyFont="1" applyFill="1" applyBorder="1" applyAlignment="1" applyProtection="1">
      <alignment horizontal="right" vertical="center" wrapText="1"/>
    </xf>
    <xf numFmtId="9" fontId="16" fillId="0" borderId="22" xfId="3" applyFont="1" applyFill="1" applyBorder="1" applyAlignment="1" applyProtection="1">
      <alignment horizontal="right" vertical="center" wrapText="1"/>
    </xf>
    <xf numFmtId="9" fontId="16" fillId="0" borderId="23" xfId="3" applyFont="1" applyFill="1" applyBorder="1" applyAlignment="1" applyProtection="1">
      <alignment horizontal="right" vertical="center" wrapText="1"/>
    </xf>
    <xf numFmtId="3" fontId="16" fillId="9" borderId="20" xfId="1" applyNumberFormat="1" applyFont="1" applyFill="1" applyBorder="1" applyAlignment="1" applyProtection="1">
      <alignment horizontal="center" vertical="center" wrapText="1"/>
    </xf>
    <xf numFmtId="3" fontId="16" fillId="9" borderId="21" xfId="1" applyNumberFormat="1" applyFont="1" applyFill="1" applyBorder="1" applyAlignment="1" applyProtection="1">
      <alignment horizontal="center" vertical="center" wrapText="1"/>
    </xf>
    <xf numFmtId="3" fontId="16" fillId="0" borderId="20" xfId="1" applyNumberFormat="1" applyFont="1" applyFill="1" applyBorder="1" applyAlignment="1" applyProtection="1">
      <alignment horizontal="center" vertical="center" wrapText="1"/>
    </xf>
    <xf numFmtId="3" fontId="16" fillId="0" borderId="21" xfId="1" applyNumberFormat="1" applyFont="1" applyFill="1" applyBorder="1" applyAlignment="1" applyProtection="1">
      <alignment horizontal="center" vertical="center" wrapText="1"/>
    </xf>
    <xf numFmtId="3" fontId="16" fillId="0" borderId="22" xfId="1" applyNumberFormat="1" applyFont="1" applyFill="1" applyBorder="1" applyAlignment="1" applyProtection="1">
      <alignment horizontal="center" vertical="center" wrapText="1"/>
    </xf>
    <xf numFmtId="0" fontId="16" fillId="0" borderId="27" xfId="1" applyNumberFormat="1" applyFont="1" applyFill="1" applyBorder="1" applyAlignment="1" applyProtection="1">
      <alignment vertical="top" wrapText="1"/>
    </xf>
    <xf numFmtId="9" fontId="16" fillId="9" borderId="20" xfId="3" applyFont="1" applyFill="1" applyBorder="1" applyAlignment="1" applyProtection="1">
      <alignment horizontal="center" vertical="center" wrapText="1"/>
    </xf>
    <xf numFmtId="0" fontId="16" fillId="9" borderId="21" xfId="1" applyNumberFormat="1" applyFont="1" applyFill="1" applyBorder="1" applyAlignment="1" applyProtection="1">
      <alignment vertical="center" wrapText="1"/>
    </xf>
    <xf numFmtId="9" fontId="16" fillId="0" borderId="20" xfId="3" applyFont="1" applyFill="1" applyBorder="1" applyAlignment="1" applyProtection="1">
      <alignment horizontal="center" vertical="center" wrapText="1"/>
    </xf>
    <xf numFmtId="9" fontId="16" fillId="0" borderId="22" xfId="3" applyFont="1" applyFill="1" applyBorder="1" applyAlignment="1" applyProtection="1">
      <alignment horizontal="center" vertical="center" wrapText="1"/>
    </xf>
    <xf numFmtId="9" fontId="16" fillId="0" borderId="34" xfId="3" applyFont="1" applyFill="1" applyBorder="1" applyAlignment="1" applyProtection="1">
      <alignment horizontal="center" vertical="center" wrapText="1"/>
    </xf>
    <xf numFmtId="3" fontId="16" fillId="0" borderId="22" xfId="1" applyNumberFormat="1" applyFont="1" applyFill="1" applyBorder="1" applyAlignment="1" applyProtection="1">
      <alignment horizontal="left" vertical="top"/>
    </xf>
    <xf numFmtId="0" fontId="16" fillId="0" borderId="34" xfId="1" applyNumberFormat="1" applyFont="1" applyFill="1" applyBorder="1" applyAlignment="1" applyProtection="1">
      <alignment horizontal="left" vertical="top"/>
    </xf>
    <xf numFmtId="0" fontId="16" fillId="0" borderId="23" xfId="1" applyNumberFormat="1" applyFont="1" applyFill="1" applyBorder="1" applyAlignment="1" applyProtection="1">
      <alignment horizontal="left" vertical="top"/>
    </xf>
    <xf numFmtId="3" fontId="16" fillId="0" borderId="38" xfId="1" applyNumberFormat="1" applyFont="1" applyFill="1" applyBorder="1" applyAlignment="1" applyProtection="1">
      <alignment horizontal="left" vertical="top"/>
    </xf>
    <xf numFmtId="3" fontId="16" fillId="0" borderId="23" xfId="1" applyNumberFormat="1" applyFont="1" applyFill="1" applyBorder="1" applyAlignment="1" applyProtection="1">
      <alignment horizontal="left" vertical="top"/>
    </xf>
    <xf numFmtId="0" fontId="16" fillId="0" borderId="38" xfId="1" applyNumberFormat="1" applyFont="1" applyFill="1" applyBorder="1" applyAlignment="1" applyProtection="1">
      <alignment vertical="top"/>
    </xf>
    <xf numFmtId="9" fontId="16" fillId="0" borderId="22" xfId="3" applyFont="1" applyFill="1" applyBorder="1" applyAlignment="1" applyProtection="1">
      <alignment horizontal="left" vertical="top"/>
    </xf>
    <xf numFmtId="9" fontId="16" fillId="0" borderId="23" xfId="3" applyFont="1" applyFill="1" applyBorder="1" applyAlignment="1" applyProtection="1">
      <alignment horizontal="left" vertical="top"/>
    </xf>
    <xf numFmtId="0" fontId="0" fillId="0" borderId="3" xfId="0" applyFont="1" applyFill="1" applyBorder="1" applyAlignment="1">
      <alignment horizontal="center" vertical="top"/>
    </xf>
    <xf numFmtId="0" fontId="0" fillId="0" borderId="1" xfId="0" applyFont="1" applyFill="1" applyBorder="1" applyAlignment="1">
      <alignment horizontal="center" vertical="top"/>
    </xf>
    <xf numFmtId="0" fontId="0" fillId="0" borderId="2" xfId="0" applyFont="1" applyFill="1" applyBorder="1" applyAlignment="1">
      <alignment horizontal="center" vertical="top"/>
    </xf>
    <xf numFmtId="0" fontId="0" fillId="0" borderId="15" xfId="0" applyFont="1" applyFill="1" applyBorder="1" applyAlignment="1">
      <alignment horizontal="center" vertical="top"/>
    </xf>
    <xf numFmtId="0" fontId="0" fillId="0" borderId="9" xfId="0" applyFont="1" applyFill="1" applyBorder="1" applyAlignment="1">
      <alignment horizontal="center" vertical="top"/>
    </xf>
    <xf numFmtId="0" fontId="0" fillId="0" borderId="14" xfId="0" applyFont="1" applyFill="1" applyBorder="1" applyAlignment="1">
      <alignment horizontal="center" vertical="top"/>
    </xf>
    <xf numFmtId="0" fontId="13" fillId="0" borderId="1" xfId="0" applyFont="1" applyFill="1" applyBorder="1" applyAlignment="1">
      <alignment horizontal="center" vertical="top"/>
    </xf>
    <xf numFmtId="0" fontId="0" fillId="0" borderId="28" xfId="0" applyFont="1" applyFill="1" applyBorder="1" applyAlignment="1">
      <alignment horizontal="center" vertical="top"/>
    </xf>
    <xf numFmtId="0" fontId="0" fillId="0" borderId="3" xfId="0" applyFill="1" applyBorder="1" applyAlignment="1">
      <alignment horizontal="center" vertical="top"/>
    </xf>
    <xf numFmtId="0" fontId="0" fillId="0" borderId="1" xfId="0" applyFill="1" applyBorder="1" applyAlignment="1">
      <alignment horizontal="center" vertical="top"/>
    </xf>
    <xf numFmtId="0" fontId="1" fillId="3" borderId="0" xfId="0" applyFont="1" applyFill="1"/>
    <xf numFmtId="0" fontId="13" fillId="0" borderId="51" xfId="0" applyFont="1" applyFill="1" applyBorder="1" applyAlignment="1">
      <alignment horizontal="center" vertical="top"/>
    </xf>
    <xf numFmtId="0" fontId="13" fillId="0" borderId="10" xfId="0" applyFont="1" applyFill="1" applyBorder="1" applyAlignment="1">
      <alignment horizontal="center" vertical="top"/>
    </xf>
    <xf numFmtId="0" fontId="13" fillId="0" borderId="40" xfId="0" applyFont="1" applyFill="1" applyBorder="1" applyAlignment="1">
      <alignment horizontal="center" vertical="top"/>
    </xf>
    <xf numFmtId="0" fontId="13" fillId="0" borderId="45" xfId="0" applyFont="1" applyFill="1" applyBorder="1" applyAlignment="1">
      <alignment horizontal="center" vertical="top"/>
    </xf>
    <xf numFmtId="0" fontId="11" fillId="0" borderId="11" xfId="0" applyFont="1" applyFill="1" applyBorder="1" applyAlignment="1">
      <alignment horizontal="left" vertical="top" wrapText="1"/>
    </xf>
    <xf numFmtId="0" fontId="1" fillId="0" borderId="42" xfId="0" applyFont="1" applyFill="1" applyBorder="1" applyAlignment="1">
      <alignment horizontal="left" vertical="top" wrapText="1"/>
    </xf>
    <xf numFmtId="0" fontId="11" fillId="0" borderId="52" xfId="0" applyFont="1" applyFill="1" applyBorder="1" applyAlignment="1">
      <alignment horizontal="left" vertical="top" wrapText="1"/>
    </xf>
    <xf numFmtId="0" fontId="11" fillId="0" borderId="44" xfId="0" applyFont="1" applyFill="1" applyBorder="1" applyAlignment="1">
      <alignment horizontal="left" vertical="top" wrapText="1"/>
    </xf>
    <xf numFmtId="0" fontId="11" fillId="0" borderId="43" xfId="0" applyFont="1" applyFill="1" applyBorder="1" applyAlignment="1">
      <alignment horizontal="left" vertical="top" wrapText="1"/>
    </xf>
    <xf numFmtId="0" fontId="11" fillId="0" borderId="35" xfId="0" applyFont="1" applyFill="1" applyBorder="1" applyAlignment="1">
      <alignment horizontal="left" vertical="top" wrapText="1"/>
    </xf>
    <xf numFmtId="0" fontId="0" fillId="0" borderId="6" xfId="0" applyFont="1"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0" fontId="0" fillId="0" borderId="9" xfId="0" applyFill="1" applyBorder="1" applyAlignment="1">
      <alignment horizontal="center" vertical="top"/>
    </xf>
    <xf numFmtId="0" fontId="0" fillId="0" borderId="0" xfId="0" applyFill="1" applyAlignment="1">
      <alignment horizontal="center" vertical="top"/>
    </xf>
    <xf numFmtId="0" fontId="13" fillId="0" borderId="5" xfId="0" applyFont="1" applyFill="1" applyBorder="1" applyAlignment="1">
      <alignment horizontal="center" vertical="top"/>
    </xf>
    <xf numFmtId="0" fontId="13" fillId="0" borderId="12" xfId="0" applyFont="1" applyFill="1" applyBorder="1" applyAlignment="1">
      <alignment horizontal="center" vertical="top"/>
    </xf>
    <xf numFmtId="0" fontId="0" fillId="0" borderId="13" xfId="0" applyFont="1" applyFill="1" applyBorder="1" applyAlignment="1">
      <alignment horizontal="center" vertical="top"/>
    </xf>
    <xf numFmtId="0" fontId="0" fillId="0" borderId="16" xfId="0" applyFont="1" applyFill="1" applyBorder="1" applyAlignment="1">
      <alignment horizontal="center" vertical="top"/>
    </xf>
    <xf numFmtId="0" fontId="0" fillId="3" borderId="42" xfId="0" applyFill="1" applyBorder="1" applyAlignment="1">
      <alignment horizontal="left" vertical="top" wrapText="1"/>
    </xf>
    <xf numFmtId="0" fontId="0" fillId="3" borderId="39" xfId="0" applyNumberFormat="1" applyFill="1" applyBorder="1" applyAlignment="1">
      <alignment horizontal="center" vertical="top"/>
    </xf>
    <xf numFmtId="0" fontId="0" fillId="3" borderId="40" xfId="0" applyFill="1" applyBorder="1" applyAlignment="1">
      <alignment horizontal="center" vertical="top"/>
    </xf>
    <xf numFmtId="0" fontId="0" fillId="3" borderId="6" xfId="0" applyNumberFormat="1" applyFill="1" applyBorder="1" applyAlignment="1">
      <alignment horizontal="center" vertical="top"/>
    </xf>
    <xf numFmtId="0" fontId="0" fillId="3" borderId="2" xfId="0" applyFill="1" applyBorder="1" applyAlignment="1">
      <alignment horizontal="center" vertical="top"/>
    </xf>
    <xf numFmtId="0" fontId="1" fillId="3" borderId="6" xfId="0" applyNumberFormat="1" applyFont="1" applyFill="1" applyBorder="1" applyAlignment="1">
      <alignment horizontal="center" vertical="top"/>
    </xf>
    <xf numFmtId="0" fontId="1" fillId="3" borderId="2" xfId="0" applyFont="1" applyFill="1" applyBorder="1" applyAlignment="1">
      <alignment horizontal="center" vertical="top"/>
    </xf>
    <xf numFmtId="0" fontId="1" fillId="3" borderId="7" xfId="0" applyNumberFormat="1" applyFont="1" applyFill="1" applyBorder="1" applyAlignment="1">
      <alignment horizontal="center" vertical="top"/>
    </xf>
    <xf numFmtId="0" fontId="1" fillId="3" borderId="14" xfId="0" applyFont="1" applyFill="1" applyBorder="1" applyAlignment="1">
      <alignment horizontal="center" vertical="top"/>
    </xf>
    <xf numFmtId="0" fontId="0" fillId="2" borderId="45" xfId="0" applyFill="1" applyBorder="1" applyAlignment="1">
      <alignment horizontal="center" vertical="top"/>
    </xf>
    <xf numFmtId="0" fontId="0" fillId="2" borderId="28" xfId="0" applyFill="1" applyBorder="1" applyAlignment="1">
      <alignment horizontal="center" vertical="top"/>
    </xf>
    <xf numFmtId="0" fontId="1" fillId="2" borderId="28" xfId="0" applyFont="1" applyFill="1" applyBorder="1" applyAlignment="1">
      <alignment horizontal="center" vertical="top"/>
    </xf>
    <xf numFmtId="0" fontId="1" fillId="2" borderId="30" xfId="0" applyFont="1" applyFill="1" applyBorder="1" applyAlignment="1">
      <alignment horizontal="center" vertical="top"/>
    </xf>
    <xf numFmtId="0" fontId="11" fillId="2" borderId="11" xfId="0" applyFont="1" applyFill="1" applyBorder="1" applyAlignment="1">
      <alignment horizontal="left" vertical="top" wrapText="1"/>
    </xf>
    <xf numFmtId="0" fontId="0" fillId="3" borderId="0" xfId="0" applyFill="1"/>
    <xf numFmtId="0" fontId="13" fillId="3" borderId="10" xfId="0" applyFont="1" applyFill="1" applyBorder="1" applyAlignment="1">
      <alignment horizontal="center" vertical="top"/>
    </xf>
    <xf numFmtId="0" fontId="13" fillId="3" borderId="54" xfId="0" applyFont="1" applyFill="1" applyBorder="1" applyAlignment="1">
      <alignment horizontal="center" vertical="top"/>
    </xf>
    <xf numFmtId="0" fontId="13" fillId="3" borderId="12" xfId="0" applyFont="1" applyFill="1" applyBorder="1" applyAlignment="1">
      <alignment horizontal="center" vertical="top"/>
    </xf>
    <xf numFmtId="0" fontId="13" fillId="3" borderId="51" xfId="0" applyFont="1" applyFill="1" applyBorder="1" applyAlignment="1">
      <alignment horizontal="center" vertical="top"/>
    </xf>
    <xf numFmtId="0" fontId="13" fillId="3" borderId="40" xfId="0" applyFont="1" applyFill="1" applyBorder="1" applyAlignment="1">
      <alignment horizontal="center" vertical="top"/>
    </xf>
    <xf numFmtId="0" fontId="0" fillId="3" borderId="1" xfId="0" applyFont="1" applyFill="1" applyBorder="1" applyAlignment="1">
      <alignment horizontal="center" vertical="top"/>
    </xf>
    <xf numFmtId="0" fontId="0" fillId="3" borderId="2" xfId="0" applyFont="1" applyFill="1" applyBorder="1" applyAlignment="1">
      <alignment horizontal="center" vertical="top"/>
    </xf>
    <xf numFmtId="0" fontId="0" fillId="3" borderId="3" xfId="0" applyFont="1" applyFill="1" applyBorder="1" applyAlignment="1">
      <alignment horizontal="center" vertical="top"/>
    </xf>
    <xf numFmtId="0" fontId="0" fillId="3" borderId="1" xfId="0" applyFill="1" applyBorder="1" applyAlignment="1">
      <alignment horizontal="center" vertical="top"/>
    </xf>
    <xf numFmtId="0" fontId="13" fillId="3" borderId="3" xfId="0" applyFont="1" applyFill="1" applyBorder="1" applyAlignment="1">
      <alignment horizontal="center" vertical="top"/>
    </xf>
    <xf numFmtId="0" fontId="13" fillId="3" borderId="2" xfId="0" applyFont="1" applyFill="1" applyBorder="1" applyAlignment="1">
      <alignment horizontal="center" vertical="top"/>
    </xf>
    <xf numFmtId="0" fontId="0" fillId="3" borderId="3" xfId="0" applyFill="1" applyBorder="1" applyAlignment="1">
      <alignment horizontal="center" vertical="top"/>
    </xf>
    <xf numFmtId="0" fontId="0" fillId="3" borderId="14" xfId="0" applyFont="1" applyFill="1" applyBorder="1" applyAlignment="1">
      <alignment horizontal="center" vertical="top"/>
    </xf>
    <xf numFmtId="0" fontId="0" fillId="3" borderId="9" xfId="0" applyFont="1" applyFill="1" applyBorder="1" applyAlignment="1">
      <alignment horizontal="center" vertical="top"/>
    </xf>
    <xf numFmtId="0" fontId="0" fillId="3" borderId="15" xfId="0" applyFont="1" applyFill="1" applyBorder="1" applyAlignment="1">
      <alignment horizontal="center" vertical="top"/>
    </xf>
    <xf numFmtId="0" fontId="4" fillId="3" borderId="5" xfId="0" applyFont="1" applyFill="1" applyBorder="1" applyAlignment="1">
      <alignment horizontal="center" vertical="top"/>
    </xf>
    <xf numFmtId="0" fontId="4" fillId="3" borderId="12" xfId="0" applyFont="1" applyFill="1" applyBorder="1" applyAlignment="1">
      <alignment horizontal="left" vertical="top"/>
    </xf>
    <xf numFmtId="0" fontId="4" fillId="3" borderId="6" xfId="0" applyFont="1" applyFill="1" applyBorder="1" applyAlignment="1">
      <alignment horizontal="center" vertical="top"/>
    </xf>
    <xf numFmtId="0" fontId="4" fillId="3" borderId="13" xfId="0" applyFont="1" applyFill="1" applyBorder="1" applyAlignment="1">
      <alignment horizontal="left" vertical="top"/>
    </xf>
    <xf numFmtId="0" fontId="19" fillId="3" borderId="13" xfId="0" applyFont="1" applyFill="1" applyBorder="1" applyAlignment="1">
      <alignment horizontal="left" vertical="top"/>
    </xf>
    <xf numFmtId="0" fontId="4" fillId="3" borderId="16" xfId="0" applyFont="1" applyFill="1" applyBorder="1" applyAlignment="1">
      <alignment horizontal="left" vertical="top"/>
    </xf>
    <xf numFmtId="0" fontId="0" fillId="3" borderId="0" xfId="0" applyFill="1" applyBorder="1"/>
    <xf numFmtId="0" fontId="4" fillId="3" borderId="0" xfId="0" applyFont="1" applyFill="1" applyBorder="1" applyAlignment="1">
      <alignment horizontal="left" vertical="center"/>
    </xf>
    <xf numFmtId="0" fontId="13" fillId="2" borderId="5" xfId="0" applyFont="1" applyFill="1" applyBorder="1" applyAlignment="1">
      <alignment horizontal="center" vertical="center"/>
    </xf>
    <xf numFmtId="0" fontId="4" fillId="2" borderId="12" xfId="0" applyFont="1" applyFill="1" applyBorder="1" applyAlignment="1">
      <alignment horizontal="left" vertical="top"/>
    </xf>
    <xf numFmtId="0" fontId="0" fillId="2" borderId="6" xfId="0" applyFont="1" applyFill="1" applyBorder="1" applyAlignment="1">
      <alignment horizontal="center" vertical="center"/>
    </xf>
    <xf numFmtId="0" fontId="4" fillId="2" borderId="13" xfId="0" applyFont="1" applyFill="1" applyBorder="1" applyAlignment="1">
      <alignment horizontal="left" vertical="top"/>
    </xf>
    <xf numFmtId="0" fontId="0" fillId="2" borderId="7" xfId="0" applyFont="1" applyFill="1" applyBorder="1" applyAlignment="1">
      <alignment horizontal="center" vertical="center"/>
    </xf>
    <xf numFmtId="0" fontId="4" fillId="2" borderId="16" xfId="0" applyFont="1" applyFill="1" applyBorder="1" applyAlignment="1">
      <alignment horizontal="left" vertical="top"/>
    </xf>
    <xf numFmtId="0" fontId="0" fillId="2" borderId="45" xfId="0" applyFont="1" applyFill="1" applyBorder="1" applyAlignment="1">
      <alignment horizontal="center" vertical="top"/>
    </xf>
    <xf numFmtId="0" fontId="0" fillId="2" borderId="28" xfId="0" applyFont="1" applyFill="1" applyBorder="1" applyAlignment="1">
      <alignment horizontal="center" vertical="top"/>
    </xf>
    <xf numFmtId="0" fontId="0" fillId="2" borderId="30" xfId="0" applyFont="1" applyFill="1" applyBorder="1" applyAlignment="1">
      <alignment horizontal="center" vertical="top"/>
    </xf>
    <xf numFmtId="0" fontId="0" fillId="2" borderId="0" xfId="0" applyFill="1" applyAlignment="1">
      <alignment horizontal="center" vertical="top"/>
    </xf>
    <xf numFmtId="0" fontId="13" fillId="2" borderId="45" xfId="0" applyFont="1" applyFill="1" applyBorder="1" applyAlignment="1">
      <alignment horizontal="center" vertical="top"/>
    </xf>
    <xf numFmtId="0" fontId="0" fillId="2" borderId="0" xfId="0" applyFill="1"/>
    <xf numFmtId="0" fontId="11" fillId="2" borderId="35" xfId="0" applyFont="1" applyFill="1" applyBorder="1" applyAlignment="1">
      <alignment horizontal="left" vertical="top" wrapText="1"/>
    </xf>
    <xf numFmtId="0" fontId="21" fillId="2" borderId="33" xfId="0" applyFont="1" applyFill="1" applyBorder="1" applyAlignment="1">
      <alignment horizontal="center" vertical="top"/>
    </xf>
    <xf numFmtId="0" fontId="1" fillId="2" borderId="17" xfId="0" applyFont="1" applyFill="1" applyBorder="1" applyAlignment="1">
      <alignment horizontal="center" vertical="top"/>
    </xf>
    <xf numFmtId="0" fontId="21" fillId="2" borderId="28" xfId="0" applyFont="1" applyFill="1" applyBorder="1" applyAlignment="1">
      <alignment horizontal="center" vertical="top"/>
    </xf>
    <xf numFmtId="0" fontId="1" fillId="2" borderId="33" xfId="0" applyFont="1" applyFill="1" applyBorder="1" applyAlignment="1">
      <alignment horizontal="center" vertical="top"/>
    </xf>
    <xf numFmtId="0" fontId="1" fillId="2" borderId="50" xfId="0" applyFont="1" applyFill="1" applyBorder="1" applyAlignment="1">
      <alignment horizontal="center" vertical="top"/>
    </xf>
    <xf numFmtId="0" fontId="1" fillId="2" borderId="0" xfId="0" applyFont="1" applyFill="1" applyAlignment="1">
      <alignment horizontal="center" vertical="top"/>
    </xf>
    <xf numFmtId="0" fontId="29" fillId="0" borderId="28" xfId="0" applyFont="1" applyBorder="1" applyAlignment="1">
      <alignment horizontal="center" vertical="top"/>
    </xf>
    <xf numFmtId="0" fontId="4" fillId="3" borderId="7" xfId="0" applyFont="1" applyFill="1" applyBorder="1" applyAlignment="1">
      <alignment horizontal="center" vertical="top"/>
    </xf>
    <xf numFmtId="0" fontId="16" fillId="0" borderId="37" xfId="1" applyNumberFormat="1" applyFont="1" applyFill="1" applyBorder="1" applyAlignment="1" applyProtection="1">
      <alignment vertical="center" wrapText="1"/>
    </xf>
    <xf numFmtId="0" fontId="16" fillId="0" borderId="37" xfId="1" applyNumberFormat="1" applyFont="1" applyFill="1" applyBorder="1" applyAlignment="1" applyProtection="1">
      <alignment horizontal="left" vertical="top"/>
    </xf>
    <xf numFmtId="0" fontId="16" fillId="9" borderId="37" xfId="1" applyNumberFormat="1" applyFill="1" applyBorder="1" applyAlignment="1" applyProtection="1">
      <alignment vertical="center" wrapText="1"/>
    </xf>
    <xf numFmtId="9" fontId="16" fillId="9" borderId="37" xfId="3" applyFont="1" applyFill="1" applyBorder="1" applyAlignment="1" applyProtection="1">
      <alignment horizontal="right" vertical="center" wrapText="1"/>
    </xf>
    <xf numFmtId="0" fontId="16" fillId="0" borderId="37" xfId="1" applyNumberFormat="1" applyFill="1" applyBorder="1" applyAlignment="1" applyProtection="1">
      <alignment vertical="center" wrapText="1"/>
    </xf>
    <xf numFmtId="0" fontId="16" fillId="0" borderId="38" xfId="1" applyNumberFormat="1" applyFill="1" applyBorder="1" applyAlignment="1" applyProtection="1">
      <alignment vertical="center" wrapText="1"/>
    </xf>
    <xf numFmtId="0" fontId="1" fillId="0" borderId="43" xfId="0" applyFont="1" applyFill="1" applyBorder="1" applyAlignment="1">
      <alignment horizontal="left" vertical="top" wrapText="1"/>
    </xf>
    <xf numFmtId="0" fontId="13" fillId="0" borderId="3" xfId="0" applyFont="1" applyFill="1" applyBorder="1" applyAlignment="1">
      <alignment horizontal="center" vertical="top"/>
    </xf>
    <xf numFmtId="0" fontId="13" fillId="3" borderId="13" xfId="0" applyFont="1" applyFill="1" applyBorder="1" applyAlignment="1">
      <alignment horizontal="center" vertical="top"/>
    </xf>
    <xf numFmtId="0" fontId="13" fillId="3" borderId="16" xfId="0" applyFont="1" applyFill="1" applyBorder="1" applyAlignment="1">
      <alignment horizontal="center" vertical="top"/>
    </xf>
    <xf numFmtId="0" fontId="0" fillId="0" borderId="43" xfId="0" applyFill="1" applyBorder="1" applyAlignment="1">
      <alignment horizontal="left" vertical="top" wrapText="1"/>
    </xf>
    <xf numFmtId="0" fontId="1" fillId="0" borderId="13" xfId="0" applyFont="1" applyBorder="1"/>
    <xf numFmtId="0" fontId="0" fillId="0" borderId="6" xfId="0" applyFont="1" applyFill="1" applyBorder="1" applyAlignment="1">
      <alignment horizontal="left" vertical="top"/>
    </xf>
    <xf numFmtId="0" fontId="4" fillId="0" borderId="16" xfId="0" applyFont="1" applyFill="1" applyBorder="1" applyAlignment="1">
      <alignment horizontal="left" vertical="center"/>
    </xf>
    <xf numFmtId="0" fontId="11" fillId="0" borderId="25" xfId="0" applyFont="1" applyFill="1" applyBorder="1" applyAlignment="1">
      <alignment horizontal="left" vertical="top" wrapText="1"/>
    </xf>
    <xf numFmtId="0" fontId="11" fillId="0" borderId="26"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12" xfId="0" applyFont="1" applyFill="1" applyBorder="1" applyAlignment="1">
      <alignment horizontal="left" vertical="center"/>
    </xf>
    <xf numFmtId="0" fontId="21" fillId="2" borderId="53" xfId="0" applyFont="1" applyFill="1" applyBorder="1" applyAlignment="1">
      <alignment horizontal="center" vertical="top"/>
    </xf>
    <xf numFmtId="0" fontId="21" fillId="2" borderId="30" xfId="0" applyFont="1" applyFill="1" applyBorder="1" applyAlignment="1">
      <alignment horizontal="center" vertical="top"/>
    </xf>
    <xf numFmtId="0" fontId="0" fillId="2" borderId="0" xfId="0" applyFont="1" applyFill="1" applyBorder="1" applyAlignment="1">
      <alignment horizontal="center" vertical="top"/>
    </xf>
    <xf numFmtId="0" fontId="0" fillId="0" borderId="0" xfId="0" applyFill="1" applyBorder="1" applyAlignment="1">
      <alignment horizontal="center" vertical="top"/>
    </xf>
    <xf numFmtId="0" fontId="29" fillId="0" borderId="0" xfId="0" applyFont="1" applyBorder="1" applyAlignment="1">
      <alignment horizontal="center" vertical="top"/>
    </xf>
    <xf numFmtId="0" fontId="1" fillId="2" borderId="0" xfId="0" applyFont="1" applyFill="1" applyBorder="1" applyAlignment="1">
      <alignment horizontal="center" vertical="top"/>
    </xf>
    <xf numFmtId="0" fontId="21" fillId="2" borderId="0" xfId="0" applyFont="1" applyFill="1" applyBorder="1" applyAlignment="1">
      <alignment horizontal="center" vertical="top"/>
    </xf>
    <xf numFmtId="0" fontId="4" fillId="3" borderId="0" xfId="0" applyFont="1" applyFill="1" applyAlignment="1">
      <alignment horizontal="left" vertical="center"/>
    </xf>
    <xf numFmtId="0" fontId="0" fillId="3" borderId="29" xfId="0" applyFill="1" applyBorder="1"/>
    <xf numFmtId="0" fontId="0" fillId="3" borderId="6" xfId="0" applyFill="1" applyBorder="1"/>
    <xf numFmtId="0" fontId="0" fillId="3" borderId="1" xfId="0" applyFill="1" applyBorder="1"/>
    <xf numFmtId="0" fontId="0" fillId="3" borderId="2" xfId="0" applyFill="1" applyBorder="1"/>
    <xf numFmtId="0" fontId="4" fillId="3" borderId="6" xfId="0" applyFont="1" applyFill="1" applyBorder="1" applyAlignment="1">
      <alignment horizontal="left" vertical="center" indent="5"/>
    </xf>
    <xf numFmtId="0" fontId="0" fillId="3" borderId="13" xfId="0" applyFill="1" applyBorder="1"/>
    <xf numFmtId="0" fontId="0" fillId="3" borderId="37" xfId="0" applyFont="1" applyFill="1" applyBorder="1"/>
    <xf numFmtId="0" fontId="0" fillId="2" borderId="1" xfId="0" applyFont="1" applyFill="1" applyBorder="1" applyAlignment="1">
      <alignment horizontal="center" vertical="top"/>
    </xf>
    <xf numFmtId="0" fontId="29" fillId="0" borderId="1" xfId="0" applyFont="1" applyBorder="1" applyAlignment="1">
      <alignment horizontal="center" vertical="top"/>
    </xf>
    <xf numFmtId="0" fontId="1" fillId="2" borderId="1" xfId="0" applyFont="1" applyFill="1" applyBorder="1" applyAlignment="1">
      <alignment horizontal="center" vertical="top"/>
    </xf>
    <xf numFmtId="0" fontId="21" fillId="2" borderId="1" xfId="0" applyFont="1" applyFill="1" applyBorder="1" applyAlignment="1">
      <alignment horizontal="center" vertical="top"/>
    </xf>
    <xf numFmtId="0" fontId="0" fillId="0" borderId="20" xfId="0" applyFill="1" applyBorder="1" applyAlignment="1"/>
    <xf numFmtId="0" fontId="0" fillId="0" borderId="21" xfId="0" applyBorder="1"/>
    <xf numFmtId="0" fontId="0" fillId="0" borderId="22" xfId="0" applyFill="1" applyBorder="1" applyAlignment="1"/>
    <xf numFmtId="0" fontId="0" fillId="0" borderId="23" xfId="0" applyBorder="1"/>
    <xf numFmtId="0" fontId="13" fillId="2" borderId="55" xfId="0" applyFont="1" applyFill="1" applyBorder="1" applyAlignment="1">
      <alignment horizontal="center" vertical="top"/>
    </xf>
    <xf numFmtId="0" fontId="0" fillId="2" borderId="29" xfId="0" applyFont="1" applyFill="1" applyBorder="1" applyAlignment="1">
      <alignment horizontal="center" vertical="top"/>
    </xf>
    <xf numFmtId="0" fontId="13" fillId="2" borderId="29" xfId="0" applyFont="1" applyFill="1" applyBorder="1" applyAlignment="1">
      <alignment horizontal="center" vertical="top"/>
    </xf>
    <xf numFmtId="0" fontId="0" fillId="2" borderId="31" xfId="0" applyFont="1" applyFill="1" applyBorder="1" applyAlignment="1">
      <alignment horizontal="center" vertical="top"/>
    </xf>
    <xf numFmtId="0" fontId="13" fillId="0" borderId="56" xfId="0" applyFont="1" applyFill="1" applyBorder="1" applyAlignment="1">
      <alignment horizontal="center" vertical="top"/>
    </xf>
    <xf numFmtId="0" fontId="13" fillId="0" borderId="24" xfId="0" applyFont="1" applyFill="1" applyBorder="1" applyAlignment="1">
      <alignment horizontal="center" vertical="top"/>
    </xf>
    <xf numFmtId="0" fontId="0" fillId="0" borderId="24" xfId="0" applyFont="1" applyFill="1" applyBorder="1" applyAlignment="1">
      <alignment horizontal="center" vertical="top"/>
    </xf>
    <xf numFmtId="0" fontId="0" fillId="0" borderId="57" xfId="0" applyFont="1" applyFill="1" applyBorder="1" applyAlignment="1">
      <alignment horizontal="center" vertical="top"/>
    </xf>
    <xf numFmtId="0" fontId="11" fillId="0" borderId="46" xfId="0" applyFont="1" applyFill="1" applyBorder="1" applyAlignment="1">
      <alignment horizontal="left" vertical="top" wrapText="1"/>
    </xf>
    <xf numFmtId="0" fontId="12" fillId="0" borderId="58" xfId="0" applyFont="1" applyFill="1" applyBorder="1" applyAlignment="1">
      <alignment horizontal="left" vertical="top" wrapText="1"/>
    </xf>
    <xf numFmtId="0" fontId="13" fillId="0" borderId="54" xfId="0" applyFont="1" applyFill="1" applyBorder="1" applyAlignment="1">
      <alignment horizontal="center" vertical="top"/>
    </xf>
    <xf numFmtId="0" fontId="13" fillId="0" borderId="6" xfId="0" applyFont="1" applyFill="1" applyBorder="1" applyAlignment="1">
      <alignment horizontal="center" vertical="top"/>
    </xf>
    <xf numFmtId="0" fontId="13" fillId="0" borderId="13" xfId="0" applyFont="1" applyFill="1" applyBorder="1" applyAlignment="1">
      <alignment horizontal="center" vertical="top"/>
    </xf>
    <xf numFmtId="0" fontId="0" fillId="3" borderId="6" xfId="0" applyFill="1" applyBorder="1" applyAlignment="1">
      <alignment horizontal="center" vertical="top"/>
    </xf>
    <xf numFmtId="0" fontId="0" fillId="3" borderId="13" xfId="0" applyFill="1" applyBorder="1" applyAlignment="1">
      <alignment horizontal="center" vertical="top"/>
    </xf>
    <xf numFmtId="0" fontId="13" fillId="3" borderId="24" xfId="0" applyFont="1" applyFill="1" applyBorder="1" applyAlignment="1">
      <alignment horizontal="center" vertical="top"/>
    </xf>
    <xf numFmtId="0" fontId="0" fillId="3" borderId="13" xfId="0" applyFont="1" applyFill="1" applyBorder="1" applyAlignment="1">
      <alignment horizontal="center" vertical="top"/>
    </xf>
    <xf numFmtId="0" fontId="4" fillId="3" borderId="39" xfId="0" applyFont="1" applyFill="1" applyBorder="1" applyAlignment="1">
      <alignment horizontal="center" vertical="top"/>
    </xf>
    <xf numFmtId="0" fontId="4" fillId="3" borderId="41" xfId="0" applyFont="1" applyFill="1" applyBorder="1" applyAlignment="1">
      <alignment horizontal="left" vertical="top"/>
    </xf>
    <xf numFmtId="0" fontId="31" fillId="0" borderId="11" xfId="0" applyFont="1" applyFill="1" applyBorder="1" applyAlignment="1">
      <alignment horizontal="left" vertical="top" wrapText="1"/>
    </xf>
    <xf numFmtId="0" fontId="22" fillId="3" borderId="18" xfId="0" applyFont="1" applyFill="1" applyBorder="1" applyAlignment="1">
      <alignment horizontal="center" wrapText="1"/>
    </xf>
    <xf numFmtId="0" fontId="4" fillId="3" borderId="59"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6" xfId="0" applyFont="1" applyFill="1" applyBorder="1" applyAlignment="1">
      <alignment horizontal="center" vertical="center"/>
    </xf>
    <xf numFmtId="0" fontId="0" fillId="2" borderId="5" xfId="0" applyFont="1" applyFill="1" applyBorder="1" applyAlignment="1">
      <alignment horizontal="center" vertical="center"/>
    </xf>
    <xf numFmtId="49" fontId="0" fillId="0" borderId="0" xfId="0" applyNumberFormat="1" applyAlignment="1">
      <alignment horizontal="left" vertical="top"/>
    </xf>
    <xf numFmtId="49" fontId="1" fillId="0" borderId="35" xfId="0" applyNumberFormat="1" applyFont="1" applyBorder="1" applyAlignment="1">
      <alignment horizontal="left" vertical="top" wrapText="1"/>
    </xf>
    <xf numFmtId="49" fontId="11" fillId="0" borderId="11" xfId="0" applyNumberFormat="1" applyFont="1" applyFill="1" applyBorder="1" applyAlignment="1">
      <alignment horizontal="left" vertical="top" wrapText="1"/>
    </xf>
    <xf numFmtId="49" fontId="1" fillId="0" borderId="11"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0" fontId="19" fillId="0" borderId="32" xfId="0" applyFont="1" applyFill="1" applyBorder="1" applyAlignment="1">
      <alignment horizontal="left" vertical="center"/>
    </xf>
    <xf numFmtId="0" fontId="4" fillId="0" borderId="29" xfId="0" applyFont="1" applyFill="1" applyBorder="1" applyAlignment="1">
      <alignment horizontal="left" vertical="center"/>
    </xf>
    <xf numFmtId="0" fontId="4" fillId="0" borderId="31" xfId="0" applyFont="1" applyFill="1" applyBorder="1" applyAlignment="1">
      <alignment horizontal="left" vertical="center"/>
    </xf>
    <xf numFmtId="0" fontId="0" fillId="0" borderId="9" xfId="0" applyBorder="1"/>
    <xf numFmtId="3" fontId="32" fillId="9" borderId="21" xfId="1" applyNumberFormat="1" applyFont="1" applyFill="1" applyBorder="1" applyAlignment="1" applyProtection="1">
      <alignment horizontal="right" vertical="center" wrapText="1"/>
    </xf>
    <xf numFmtId="0" fontId="1" fillId="0" borderId="35" xfId="0" applyFont="1" applyFill="1" applyBorder="1" applyAlignment="1">
      <alignment horizontal="left" vertical="top" wrapText="1"/>
    </xf>
    <xf numFmtId="0" fontId="13" fillId="3" borderId="1" xfId="0" applyFont="1" applyFill="1" applyBorder="1" applyAlignment="1">
      <alignment horizontal="center" vertical="top"/>
    </xf>
    <xf numFmtId="0" fontId="0" fillId="2" borderId="60" xfId="0" applyFont="1" applyFill="1" applyBorder="1" applyAlignment="1">
      <alignment horizontal="center" vertical="center"/>
    </xf>
    <xf numFmtId="0" fontId="4" fillId="2" borderId="47" xfId="0" applyFont="1" applyFill="1" applyBorder="1" applyAlignment="1">
      <alignment horizontal="left" vertical="top"/>
    </xf>
    <xf numFmtId="0" fontId="4" fillId="3" borderId="17" xfId="0" applyFont="1" applyFill="1" applyBorder="1" applyAlignment="1">
      <alignment horizontal="center" vertical="center"/>
    </xf>
    <xf numFmtId="0" fontId="13" fillId="2" borderId="6" xfId="0" applyFont="1" applyFill="1" applyBorder="1" applyAlignment="1">
      <alignment horizontal="center" vertical="center"/>
    </xf>
    <xf numFmtId="0" fontId="19" fillId="3" borderId="17"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61" xfId="0" applyFont="1" applyFill="1" applyBorder="1" applyAlignment="1">
      <alignment horizontal="center" vertical="center"/>
    </xf>
    <xf numFmtId="0" fontId="13" fillId="2" borderId="39" xfId="0" applyFont="1" applyFill="1" applyBorder="1" applyAlignment="1">
      <alignment horizontal="center" vertical="center"/>
    </xf>
    <xf numFmtId="0" fontId="4" fillId="2" borderId="41" xfId="0" applyFont="1" applyFill="1" applyBorder="1" applyAlignment="1">
      <alignment horizontal="left" vertical="top"/>
    </xf>
    <xf numFmtId="0" fontId="0" fillId="0" borderId="0" xfId="0" applyFill="1" applyBorder="1" applyAlignment="1">
      <alignment wrapText="1"/>
    </xf>
    <xf numFmtId="0" fontId="11" fillId="0" borderId="4" xfId="0" applyFont="1" applyBorder="1" applyAlignment="1">
      <alignment horizontal="center" vertical="top" wrapText="1"/>
    </xf>
    <xf numFmtId="0" fontId="11" fillId="0" borderId="8" xfId="0" applyFont="1" applyBorder="1" applyAlignment="1">
      <alignment horizontal="center" vertical="top" wrapText="1"/>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27"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34" xfId="0" applyFont="1" applyBorder="1" applyAlignment="1">
      <alignment horizontal="left" vertical="top" wrapText="1"/>
    </xf>
    <xf numFmtId="0" fontId="4" fillId="0" borderId="23" xfId="0" applyFont="1" applyBorder="1" applyAlignment="1">
      <alignment horizontal="left" vertical="top" wrapText="1"/>
    </xf>
    <xf numFmtId="0" fontId="1" fillId="0" borderId="4" xfId="0" applyFont="1" applyFill="1" applyBorder="1" applyAlignment="1">
      <alignment horizontal="left" vertical="top" wrapText="1"/>
    </xf>
    <xf numFmtId="0" fontId="1" fillId="0" borderId="8" xfId="0" applyFont="1" applyFill="1" applyBorder="1" applyAlignment="1">
      <alignment horizontal="left" vertical="top" wrapText="1"/>
    </xf>
    <xf numFmtId="0" fontId="15" fillId="0" borderId="18" xfId="0" applyFont="1" applyFill="1" applyBorder="1" applyAlignment="1">
      <alignment horizontal="center" wrapText="1"/>
    </xf>
    <xf numFmtId="0" fontId="15" fillId="0" borderId="27" xfId="0" applyFont="1" applyFill="1" applyBorder="1" applyAlignment="1">
      <alignment horizontal="center" wrapText="1"/>
    </xf>
    <xf numFmtId="0" fontId="15" fillId="2" borderId="4" xfId="0" applyFont="1" applyFill="1" applyBorder="1" applyAlignment="1">
      <alignment horizontal="center" wrapText="1"/>
    </xf>
    <xf numFmtId="0" fontId="15" fillId="2" borderId="8" xfId="0" applyFont="1" applyFill="1" applyBorder="1" applyAlignment="1">
      <alignment horizontal="center" wrapText="1"/>
    </xf>
    <xf numFmtId="0" fontId="1" fillId="0" borderId="0" xfId="0" applyFont="1" applyBorder="1" applyAlignment="1">
      <alignment horizontal="center"/>
    </xf>
    <xf numFmtId="0" fontId="1" fillId="3" borderId="34" xfId="0" applyFont="1" applyFill="1" applyBorder="1" applyAlignment="1"/>
    <xf numFmtId="0" fontId="1" fillId="0" borderId="34" xfId="0" applyFont="1" applyBorder="1" applyAlignment="1"/>
    <xf numFmtId="0" fontId="4" fillId="0" borderId="5" xfId="0" applyFont="1" applyFill="1" applyBorder="1" applyAlignment="1">
      <alignment horizontal="left" vertical="top" wrapText="1"/>
    </xf>
    <xf numFmtId="0" fontId="4" fillId="0" borderId="54"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9"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6" xfId="0" applyFont="1" applyFill="1" applyBorder="1" applyAlignment="1">
      <alignment horizontal="left" vertical="top" wrapText="1"/>
    </xf>
    <xf numFmtId="0" fontId="16" fillId="0" borderId="0" xfId="1" applyNumberFormat="1" applyFont="1" applyFill="1" applyAlignment="1" applyProtection="1">
      <alignment horizontal="left" vertical="top" wrapText="1"/>
    </xf>
    <xf numFmtId="0" fontId="0" fillId="0" borderId="0" xfId="0" applyAlignment="1">
      <alignment wrapText="1"/>
    </xf>
    <xf numFmtId="0" fontId="16" fillId="0" borderId="34" xfId="1" applyNumberFormat="1" applyFont="1" applyFill="1" applyBorder="1" applyAlignment="1" applyProtection="1">
      <alignment horizontal="left" vertical="top" wrapText="1"/>
    </xf>
    <xf numFmtId="0" fontId="0" fillId="0" borderId="34" xfId="0" applyBorder="1" applyAlignment="1">
      <alignment wrapText="1"/>
    </xf>
  </cellXfs>
  <cellStyles count="99">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Normal" xfId="0" builtinId="0"/>
    <cellStyle name="Normal 2" xfId="4"/>
    <cellStyle name="Pourcentage" xfId="3" builtinId="5"/>
    <cellStyle name="Procent 2" xfId="2"/>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126"/>
  <sheetViews>
    <sheetView tabSelected="1" workbookViewId="0">
      <pane xSplit="1" ySplit="3" topLeftCell="B20" activePane="bottomRight" state="frozen"/>
      <selection pane="topRight" activeCell="B1" sqref="B1"/>
      <selection pane="bottomLeft" activeCell="A4" sqref="A4"/>
      <selection pane="bottomRight" activeCell="P25" sqref="P25"/>
    </sheetView>
  </sheetViews>
  <sheetFormatPr baseColWidth="10" defaultColWidth="8.6640625" defaultRowHeight="14.4"/>
  <cols>
    <col min="1" max="1" width="22.44140625" style="89" customWidth="1"/>
    <col min="2" max="2" width="10.44140625" customWidth="1"/>
    <col min="3" max="3" width="20.88671875" customWidth="1"/>
    <col min="4" max="4" width="17.109375" customWidth="1"/>
    <col min="5" max="5" width="16.109375" customWidth="1"/>
    <col min="6" max="6" width="18.88671875" customWidth="1"/>
    <col min="7" max="7" width="14.5546875" customWidth="1"/>
    <col min="8" max="8" width="12.109375" customWidth="1"/>
    <col min="9" max="9" width="16.33203125" customWidth="1"/>
    <col min="10" max="10" width="16.5546875" customWidth="1"/>
    <col min="11" max="12" width="19.109375" customWidth="1"/>
    <col min="13" max="13" width="12.88671875" customWidth="1"/>
    <col min="14" max="14" width="5.109375" customWidth="1"/>
    <col min="15" max="15" width="49.6640625" customWidth="1"/>
    <col min="16" max="16" width="19.44140625" customWidth="1"/>
  </cols>
  <sheetData>
    <row r="1" spans="1:15" ht="23.4" thickBot="1">
      <c r="A1" s="1" t="s">
        <v>0</v>
      </c>
      <c r="G1" s="51"/>
      <c r="H1" s="100"/>
      <c r="M1" s="1"/>
    </row>
    <row r="2" spans="1:15" ht="15" thickBot="1">
      <c r="A2" s="2"/>
      <c r="B2" s="4"/>
      <c r="C2" s="4"/>
      <c r="D2" s="4"/>
      <c r="E2" s="4"/>
      <c r="F2" s="4"/>
      <c r="G2" s="4"/>
      <c r="H2" s="4"/>
      <c r="I2" s="4"/>
      <c r="J2" s="4"/>
      <c r="K2" s="4"/>
      <c r="L2" s="14" t="s">
        <v>43</v>
      </c>
      <c r="M2" s="2"/>
    </row>
    <row r="3" spans="1:15" s="44" customFormat="1" ht="159" thickBot="1">
      <c r="A3" s="42"/>
      <c r="B3" s="195" t="s">
        <v>400</v>
      </c>
      <c r="C3" s="264" t="s">
        <v>399</v>
      </c>
      <c r="D3" s="61" t="s">
        <v>64</v>
      </c>
      <c r="E3" s="56" t="s">
        <v>376</v>
      </c>
      <c r="F3" s="61" t="s">
        <v>377</v>
      </c>
      <c r="G3" s="52" t="s">
        <v>40</v>
      </c>
      <c r="H3" s="53" t="s">
        <v>144</v>
      </c>
      <c r="I3" s="53" t="s">
        <v>374</v>
      </c>
      <c r="J3" s="68" t="s">
        <v>42</v>
      </c>
      <c r="K3" s="61" t="s">
        <v>430</v>
      </c>
      <c r="L3" s="343" t="s">
        <v>145</v>
      </c>
      <c r="M3" s="344"/>
      <c r="N3" s="43" t="s">
        <v>43</v>
      </c>
      <c r="O3" s="50" t="s">
        <v>434</v>
      </c>
    </row>
    <row r="4" spans="1:15">
      <c r="A4" s="88" t="s">
        <v>437</v>
      </c>
      <c r="B4" s="196" t="s">
        <v>65</v>
      </c>
      <c r="C4" s="197" t="s">
        <v>83</v>
      </c>
      <c r="D4" s="204">
        <f>IF((B4="YES")+(C4="YES"),2,0)</f>
        <v>0</v>
      </c>
      <c r="E4" s="65">
        <v>0</v>
      </c>
      <c r="F4" s="62">
        <v>0</v>
      </c>
      <c r="G4" s="46">
        <v>0</v>
      </c>
      <c r="H4" s="47" t="s">
        <v>41</v>
      </c>
      <c r="I4" s="47">
        <v>0</v>
      </c>
      <c r="J4" s="45">
        <v>0</v>
      </c>
      <c r="K4" s="62">
        <v>0</v>
      </c>
      <c r="L4" s="48" t="s">
        <v>1</v>
      </c>
      <c r="M4" s="49">
        <f>D4+F4+K4</f>
        <v>0</v>
      </c>
      <c r="N4" s="3"/>
      <c r="O4" s="40" t="s">
        <v>66</v>
      </c>
    </row>
    <row r="5" spans="1:15">
      <c r="A5" s="88" t="s">
        <v>438</v>
      </c>
      <c r="B5" s="198" t="s">
        <v>65</v>
      </c>
      <c r="C5" s="199" t="s">
        <v>83</v>
      </c>
      <c r="D5" s="205">
        <f t="shared" ref="D5:D62" si="0">IF((B5="YES")+(C5="YES"),2,0)</f>
        <v>0</v>
      </c>
      <c r="E5" s="28">
        <v>0</v>
      </c>
      <c r="F5" s="60">
        <v>0</v>
      </c>
      <c r="G5" s="9">
        <v>0</v>
      </c>
      <c r="H5" s="12">
        <v>0</v>
      </c>
      <c r="I5" s="12" t="s">
        <v>41</v>
      </c>
      <c r="J5" s="7">
        <v>0</v>
      </c>
      <c r="K5" s="60">
        <v>0</v>
      </c>
      <c r="L5" s="22" t="s">
        <v>2</v>
      </c>
      <c r="M5" s="23">
        <f t="shared" ref="M5:M62" si="1">D5+F5+K5</f>
        <v>0</v>
      </c>
      <c r="O5" s="40" t="s">
        <v>67</v>
      </c>
    </row>
    <row r="6" spans="1:15" s="209" customFormat="1">
      <c r="A6" s="279" t="s">
        <v>439</v>
      </c>
      <c r="B6" s="198" t="s">
        <v>65</v>
      </c>
      <c r="C6" s="199" t="s">
        <v>83</v>
      </c>
      <c r="D6" s="205">
        <v>0</v>
      </c>
      <c r="E6" s="280" t="s">
        <v>44</v>
      </c>
      <c r="F6" s="60">
        <v>1</v>
      </c>
      <c r="G6" s="281">
        <v>0</v>
      </c>
      <c r="H6" s="282">
        <v>0</v>
      </c>
      <c r="I6" s="282">
        <v>0</v>
      </c>
      <c r="J6" s="283" t="s">
        <v>41</v>
      </c>
      <c r="K6" s="60">
        <v>0</v>
      </c>
      <c r="L6" s="284" t="s">
        <v>436</v>
      </c>
      <c r="M6" s="285">
        <v>1</v>
      </c>
      <c r="O6" s="286" t="s">
        <v>68</v>
      </c>
    </row>
    <row r="7" spans="1:15">
      <c r="A7" s="88" t="s">
        <v>440</v>
      </c>
      <c r="B7" s="198" t="s">
        <v>65</v>
      </c>
      <c r="C7" s="199" t="s">
        <v>83</v>
      </c>
      <c r="D7" s="205">
        <f t="shared" si="0"/>
        <v>0</v>
      </c>
      <c r="E7" s="28">
        <v>0</v>
      </c>
      <c r="F7" s="60">
        <v>0</v>
      </c>
      <c r="G7" s="9">
        <v>0</v>
      </c>
      <c r="H7" s="12">
        <v>0</v>
      </c>
      <c r="I7" s="12" t="s">
        <v>41</v>
      </c>
      <c r="J7" s="7">
        <v>0</v>
      </c>
      <c r="K7" s="60">
        <v>0</v>
      </c>
      <c r="L7" s="22" t="s">
        <v>3</v>
      </c>
      <c r="M7" s="23">
        <f t="shared" si="1"/>
        <v>0</v>
      </c>
      <c r="O7" s="40" t="s">
        <v>69</v>
      </c>
    </row>
    <row r="8" spans="1:15">
      <c r="A8" s="88" t="s">
        <v>441</v>
      </c>
      <c r="B8" s="198" t="s">
        <v>65</v>
      </c>
      <c r="C8" s="199" t="s">
        <v>65</v>
      </c>
      <c r="D8" s="205">
        <f t="shared" si="0"/>
        <v>0</v>
      </c>
      <c r="E8" s="28">
        <v>0</v>
      </c>
      <c r="F8" s="60">
        <v>0</v>
      </c>
      <c r="G8" s="9" t="s">
        <v>41</v>
      </c>
      <c r="H8" s="12" t="s">
        <v>41</v>
      </c>
      <c r="I8" s="12" t="s">
        <v>41</v>
      </c>
      <c r="J8" s="7" t="s">
        <v>41</v>
      </c>
      <c r="K8" s="60">
        <v>0</v>
      </c>
      <c r="L8" s="22" t="s">
        <v>4</v>
      </c>
      <c r="M8" s="23">
        <f t="shared" si="1"/>
        <v>0</v>
      </c>
      <c r="O8" s="40" t="s">
        <v>70</v>
      </c>
    </row>
    <row r="9" spans="1:15">
      <c r="A9" s="87" t="s">
        <v>442</v>
      </c>
      <c r="B9" s="200" t="s">
        <v>65</v>
      </c>
      <c r="C9" s="201" t="s">
        <v>83</v>
      </c>
      <c r="D9" s="206">
        <f t="shared" si="0"/>
        <v>0</v>
      </c>
      <c r="E9" s="66" t="s">
        <v>44</v>
      </c>
      <c r="F9" s="63">
        <v>1</v>
      </c>
      <c r="G9" s="16">
        <v>0</v>
      </c>
      <c r="H9" s="5">
        <v>0</v>
      </c>
      <c r="I9" s="5">
        <v>1</v>
      </c>
      <c r="J9" s="6">
        <v>1</v>
      </c>
      <c r="K9" s="63">
        <v>1</v>
      </c>
      <c r="L9" s="24" t="s">
        <v>45</v>
      </c>
      <c r="M9" s="23">
        <f t="shared" si="1"/>
        <v>2</v>
      </c>
      <c r="O9" s="40" t="s">
        <v>71</v>
      </c>
    </row>
    <row r="10" spans="1:15" s="15" customFormat="1">
      <c r="A10" s="87" t="s">
        <v>443</v>
      </c>
      <c r="B10" s="200" t="s">
        <v>65</v>
      </c>
      <c r="C10" s="201" t="s">
        <v>83</v>
      </c>
      <c r="D10" s="206">
        <f t="shared" si="0"/>
        <v>0</v>
      </c>
      <c r="E10" s="66" t="s">
        <v>44</v>
      </c>
      <c r="F10" s="63">
        <v>1</v>
      </c>
      <c r="G10" s="16">
        <v>0</v>
      </c>
      <c r="H10" s="5">
        <v>0</v>
      </c>
      <c r="I10" s="5">
        <v>0</v>
      </c>
      <c r="J10" s="6">
        <v>0</v>
      </c>
      <c r="K10" s="63">
        <v>0</v>
      </c>
      <c r="L10" s="25" t="s">
        <v>5</v>
      </c>
      <c r="M10" s="23">
        <f t="shared" si="1"/>
        <v>1</v>
      </c>
      <c r="O10" s="40" t="s">
        <v>72</v>
      </c>
    </row>
    <row r="11" spans="1:15" s="15" customFormat="1">
      <c r="A11" s="87" t="s">
        <v>444</v>
      </c>
      <c r="B11" s="200" t="s">
        <v>65</v>
      </c>
      <c r="C11" s="201" t="s">
        <v>65</v>
      </c>
      <c r="D11" s="206">
        <f t="shared" si="0"/>
        <v>0</v>
      </c>
      <c r="E11" s="66" t="s">
        <v>44</v>
      </c>
      <c r="F11" s="63">
        <v>1</v>
      </c>
      <c r="G11" s="16">
        <v>0</v>
      </c>
      <c r="H11" s="5">
        <v>1</v>
      </c>
      <c r="I11" s="5" t="s">
        <v>41</v>
      </c>
      <c r="J11" s="6">
        <v>1</v>
      </c>
      <c r="K11" s="63">
        <v>1</v>
      </c>
      <c r="L11" s="24" t="s">
        <v>63</v>
      </c>
      <c r="M11" s="23">
        <f t="shared" si="1"/>
        <v>2</v>
      </c>
      <c r="O11" s="40" t="s">
        <v>73</v>
      </c>
    </row>
    <row r="12" spans="1:15">
      <c r="A12" s="87" t="s">
        <v>445</v>
      </c>
      <c r="B12" s="200" t="s">
        <v>44</v>
      </c>
      <c r="C12" s="201" t="s">
        <v>65</v>
      </c>
      <c r="D12" s="206">
        <f t="shared" si="0"/>
        <v>2</v>
      </c>
      <c r="E12" s="66">
        <v>0</v>
      </c>
      <c r="F12" s="63">
        <v>0</v>
      </c>
      <c r="G12" s="16" t="s">
        <v>41</v>
      </c>
      <c r="H12" s="5" t="s">
        <v>41</v>
      </c>
      <c r="I12" s="5" t="s">
        <v>41</v>
      </c>
      <c r="J12" s="6" t="s">
        <v>41</v>
      </c>
      <c r="K12" s="63">
        <v>0</v>
      </c>
      <c r="L12" s="24" t="s">
        <v>46</v>
      </c>
      <c r="M12" s="23">
        <f t="shared" si="1"/>
        <v>2</v>
      </c>
      <c r="O12" s="40" t="s">
        <v>514</v>
      </c>
    </row>
    <row r="13" spans="1:15" s="15" customFormat="1">
      <c r="A13" s="88" t="s">
        <v>446</v>
      </c>
      <c r="B13" s="198" t="s">
        <v>65</v>
      </c>
      <c r="C13" s="199" t="s">
        <v>83</v>
      </c>
      <c r="D13" s="205">
        <f t="shared" si="0"/>
        <v>0</v>
      </c>
      <c r="E13" s="31">
        <v>0</v>
      </c>
      <c r="F13" s="60">
        <v>0</v>
      </c>
      <c r="G13" s="10" t="s">
        <v>41</v>
      </c>
      <c r="H13" s="13" t="s">
        <v>41</v>
      </c>
      <c r="I13" s="13" t="s">
        <v>41</v>
      </c>
      <c r="J13" s="8">
        <v>0</v>
      </c>
      <c r="K13" s="60">
        <v>0</v>
      </c>
      <c r="L13" s="25" t="s">
        <v>6</v>
      </c>
      <c r="M13" s="23">
        <f t="shared" si="1"/>
        <v>0</v>
      </c>
      <c r="O13" s="40" t="s">
        <v>503</v>
      </c>
    </row>
    <row r="14" spans="1:15" s="15" customFormat="1">
      <c r="A14" s="87" t="s">
        <v>447</v>
      </c>
      <c r="B14" s="200" t="s">
        <v>44</v>
      </c>
      <c r="C14" s="201" t="s">
        <v>44</v>
      </c>
      <c r="D14" s="206">
        <f t="shared" si="0"/>
        <v>2</v>
      </c>
      <c r="E14" s="66" t="s">
        <v>44</v>
      </c>
      <c r="F14" s="63">
        <v>1</v>
      </c>
      <c r="G14" s="16">
        <v>1</v>
      </c>
      <c r="H14" s="5">
        <v>1</v>
      </c>
      <c r="I14" s="5">
        <v>1</v>
      </c>
      <c r="J14" s="6">
        <v>1</v>
      </c>
      <c r="K14" s="63">
        <v>2</v>
      </c>
      <c r="L14" s="24" t="s">
        <v>47</v>
      </c>
      <c r="M14" s="23">
        <f t="shared" si="1"/>
        <v>5</v>
      </c>
      <c r="O14" s="40" t="s">
        <v>504</v>
      </c>
    </row>
    <row r="15" spans="1:15" s="15" customFormat="1">
      <c r="A15" s="87" t="s">
        <v>448</v>
      </c>
      <c r="B15" s="200" t="s">
        <v>44</v>
      </c>
      <c r="C15" s="201" t="s">
        <v>83</v>
      </c>
      <c r="D15" s="206">
        <f t="shared" si="0"/>
        <v>2</v>
      </c>
      <c r="E15" s="66" t="s">
        <v>44</v>
      </c>
      <c r="F15" s="63">
        <v>1</v>
      </c>
      <c r="G15" s="16">
        <v>1</v>
      </c>
      <c r="H15" s="5">
        <v>1</v>
      </c>
      <c r="I15" s="5">
        <v>0</v>
      </c>
      <c r="J15" s="6">
        <v>1</v>
      </c>
      <c r="K15" s="63">
        <v>1</v>
      </c>
      <c r="L15" s="24" t="s">
        <v>48</v>
      </c>
      <c r="M15" s="23">
        <f t="shared" si="1"/>
        <v>4</v>
      </c>
      <c r="O15" s="40" t="s">
        <v>505</v>
      </c>
    </row>
    <row r="16" spans="1:15">
      <c r="A16" s="87" t="s">
        <v>449</v>
      </c>
      <c r="B16" s="200" t="s">
        <v>44</v>
      </c>
      <c r="C16" s="201" t="s">
        <v>83</v>
      </c>
      <c r="D16" s="206">
        <f t="shared" si="0"/>
        <v>2</v>
      </c>
      <c r="E16" s="66" t="s">
        <v>44</v>
      </c>
      <c r="F16" s="63">
        <v>1</v>
      </c>
      <c r="G16" s="16">
        <v>1</v>
      </c>
      <c r="H16" s="5">
        <v>1</v>
      </c>
      <c r="I16" s="5">
        <v>1</v>
      </c>
      <c r="J16" s="6">
        <v>1</v>
      </c>
      <c r="K16" s="63">
        <v>2</v>
      </c>
      <c r="L16" s="24" t="s">
        <v>49</v>
      </c>
      <c r="M16" s="23">
        <f t="shared" si="1"/>
        <v>5</v>
      </c>
      <c r="O16" s="40" t="s">
        <v>506</v>
      </c>
    </row>
    <row r="17" spans="1:15" s="15" customFormat="1">
      <c r="A17" s="87" t="s">
        <v>450</v>
      </c>
      <c r="B17" s="198" t="s">
        <v>65</v>
      </c>
      <c r="C17" s="199" t="s">
        <v>65</v>
      </c>
      <c r="D17" s="205">
        <f t="shared" si="0"/>
        <v>0</v>
      </c>
      <c r="E17" s="31">
        <v>0</v>
      </c>
      <c r="F17" s="60">
        <v>0</v>
      </c>
      <c r="G17" s="10">
        <v>0</v>
      </c>
      <c r="H17" s="13">
        <v>1</v>
      </c>
      <c r="I17" s="13" t="s">
        <v>41</v>
      </c>
      <c r="J17" s="8">
        <v>0</v>
      </c>
      <c r="K17" s="60">
        <v>0</v>
      </c>
      <c r="L17" s="25" t="s">
        <v>7</v>
      </c>
      <c r="M17" s="23">
        <f t="shared" si="1"/>
        <v>0</v>
      </c>
      <c r="O17" s="40" t="s">
        <v>507</v>
      </c>
    </row>
    <row r="18" spans="1:15" s="15" customFormat="1">
      <c r="A18" s="87" t="s">
        <v>451</v>
      </c>
      <c r="B18" s="200" t="s">
        <v>44</v>
      </c>
      <c r="C18" s="201" t="s">
        <v>83</v>
      </c>
      <c r="D18" s="206">
        <f t="shared" si="0"/>
        <v>2</v>
      </c>
      <c r="E18" s="66">
        <v>0</v>
      </c>
      <c r="F18" s="63">
        <v>0</v>
      </c>
      <c r="G18" s="16" t="s">
        <v>41</v>
      </c>
      <c r="H18" s="5" t="s">
        <v>41</v>
      </c>
      <c r="I18" s="5" t="s">
        <v>41</v>
      </c>
      <c r="J18" s="6" t="s">
        <v>41</v>
      </c>
      <c r="K18" s="63">
        <v>0</v>
      </c>
      <c r="L18" s="24" t="s">
        <v>50</v>
      </c>
      <c r="M18" s="23">
        <f t="shared" si="1"/>
        <v>2</v>
      </c>
      <c r="O18" s="40" t="s">
        <v>508</v>
      </c>
    </row>
    <row r="19" spans="1:15">
      <c r="A19" s="87" t="s">
        <v>452</v>
      </c>
      <c r="B19" s="200" t="s">
        <v>44</v>
      </c>
      <c r="C19" s="201" t="s">
        <v>83</v>
      </c>
      <c r="D19" s="206">
        <f t="shared" si="0"/>
        <v>2</v>
      </c>
      <c r="E19" s="66" t="s">
        <v>44</v>
      </c>
      <c r="F19" s="63">
        <v>1</v>
      </c>
      <c r="G19" s="16">
        <v>0</v>
      </c>
      <c r="H19" s="5">
        <v>1</v>
      </c>
      <c r="I19" s="5">
        <v>0</v>
      </c>
      <c r="J19" s="6">
        <v>1</v>
      </c>
      <c r="K19" s="63">
        <v>1</v>
      </c>
      <c r="L19" s="24" t="s">
        <v>51</v>
      </c>
      <c r="M19" s="23">
        <f t="shared" si="1"/>
        <v>4</v>
      </c>
      <c r="O19" s="40" t="s">
        <v>509</v>
      </c>
    </row>
    <row r="20" spans="1:15" s="15" customFormat="1">
      <c r="A20" s="88" t="s">
        <v>453</v>
      </c>
      <c r="B20" s="198" t="s">
        <v>65</v>
      </c>
      <c r="C20" s="199" t="s">
        <v>83</v>
      </c>
      <c r="D20" s="205">
        <f t="shared" si="0"/>
        <v>0</v>
      </c>
      <c r="E20" s="31">
        <v>0</v>
      </c>
      <c r="F20" s="60">
        <v>0</v>
      </c>
      <c r="G20" s="10" t="s">
        <v>41</v>
      </c>
      <c r="H20" s="13" t="s">
        <v>41</v>
      </c>
      <c r="I20" s="13" t="s">
        <v>41</v>
      </c>
      <c r="J20" s="8">
        <v>0</v>
      </c>
      <c r="K20" s="60">
        <v>0</v>
      </c>
      <c r="L20" s="25" t="s">
        <v>8</v>
      </c>
      <c r="M20" s="23">
        <f t="shared" si="1"/>
        <v>0</v>
      </c>
      <c r="O20" s="40" t="s">
        <v>510</v>
      </c>
    </row>
    <row r="21" spans="1:15">
      <c r="A21" s="87" t="s">
        <v>454</v>
      </c>
      <c r="B21" s="200" t="s">
        <v>65</v>
      </c>
      <c r="C21" s="201" t="s">
        <v>65</v>
      </c>
      <c r="D21" s="206">
        <f t="shared" si="0"/>
        <v>0</v>
      </c>
      <c r="E21" s="66">
        <v>0</v>
      </c>
      <c r="F21" s="63">
        <v>0</v>
      </c>
      <c r="G21" s="16">
        <v>1</v>
      </c>
      <c r="H21" s="5" t="s">
        <v>41</v>
      </c>
      <c r="I21" s="5">
        <v>1</v>
      </c>
      <c r="J21" s="6">
        <v>1</v>
      </c>
      <c r="K21" s="63">
        <v>2</v>
      </c>
      <c r="L21" s="25" t="s">
        <v>9</v>
      </c>
      <c r="M21" s="23">
        <v>2</v>
      </c>
      <c r="O21" s="40" t="s">
        <v>511</v>
      </c>
    </row>
    <row r="22" spans="1:15" s="15" customFormat="1">
      <c r="A22" s="88" t="s">
        <v>455</v>
      </c>
      <c r="B22" s="198" t="s">
        <v>65</v>
      </c>
      <c r="C22" s="199" t="s">
        <v>83</v>
      </c>
      <c r="D22" s="205">
        <f t="shared" si="0"/>
        <v>0</v>
      </c>
      <c r="E22" s="31">
        <v>0</v>
      </c>
      <c r="F22" s="60">
        <v>0</v>
      </c>
      <c r="G22" s="10" t="s">
        <v>41</v>
      </c>
      <c r="H22" s="13" t="s">
        <v>41</v>
      </c>
      <c r="I22" s="13" t="s">
        <v>41</v>
      </c>
      <c r="J22" s="8" t="s">
        <v>41</v>
      </c>
      <c r="K22" s="60">
        <v>0</v>
      </c>
      <c r="L22" s="25" t="s">
        <v>10</v>
      </c>
      <c r="M22" s="23">
        <f t="shared" si="1"/>
        <v>0</v>
      </c>
      <c r="O22" s="40" t="s">
        <v>512</v>
      </c>
    </row>
    <row r="23" spans="1:15" ht="15" thickBot="1">
      <c r="A23" s="87" t="s">
        <v>456</v>
      </c>
      <c r="B23" s="200" t="s">
        <v>65</v>
      </c>
      <c r="C23" s="201" t="s">
        <v>83</v>
      </c>
      <c r="D23" s="206">
        <f t="shared" si="0"/>
        <v>0</v>
      </c>
      <c r="E23" s="66" t="s">
        <v>44</v>
      </c>
      <c r="F23" s="63">
        <v>1</v>
      </c>
      <c r="G23" s="16">
        <v>0</v>
      </c>
      <c r="H23" s="5" t="s">
        <v>41</v>
      </c>
      <c r="I23" s="5">
        <v>0</v>
      </c>
      <c r="J23" s="6">
        <v>1</v>
      </c>
      <c r="K23" s="63">
        <v>0</v>
      </c>
      <c r="L23" s="25" t="s">
        <v>11</v>
      </c>
      <c r="M23" s="23">
        <f t="shared" si="1"/>
        <v>1</v>
      </c>
      <c r="O23" s="41" t="s">
        <v>513</v>
      </c>
    </row>
    <row r="24" spans="1:15">
      <c r="A24" s="88" t="s">
        <v>457</v>
      </c>
      <c r="B24" s="198" t="s">
        <v>65</v>
      </c>
      <c r="C24" s="199" t="s">
        <v>83</v>
      </c>
      <c r="D24" s="205">
        <f t="shared" si="0"/>
        <v>0</v>
      </c>
      <c r="E24" s="31">
        <v>0</v>
      </c>
      <c r="F24" s="60">
        <v>0</v>
      </c>
      <c r="G24" s="10" t="s">
        <v>41</v>
      </c>
      <c r="H24" s="13" t="s">
        <v>41</v>
      </c>
      <c r="I24" s="13" t="s">
        <v>41</v>
      </c>
      <c r="J24" s="8">
        <v>0</v>
      </c>
      <c r="K24" s="60">
        <v>0</v>
      </c>
      <c r="L24" s="25" t="s">
        <v>12</v>
      </c>
      <c r="M24" s="23">
        <f t="shared" si="1"/>
        <v>0</v>
      </c>
      <c r="O24" s="175"/>
    </row>
    <row r="25" spans="1:15" s="15" customFormat="1" ht="100.8">
      <c r="A25" s="88" t="s">
        <v>458</v>
      </c>
      <c r="B25" s="198" t="s">
        <v>65</v>
      </c>
      <c r="C25" s="199" t="s">
        <v>83</v>
      </c>
      <c r="D25" s="205">
        <f t="shared" si="0"/>
        <v>0</v>
      </c>
      <c r="E25" s="31">
        <v>0</v>
      </c>
      <c r="F25" s="60">
        <v>0</v>
      </c>
      <c r="G25" s="10" t="s">
        <v>41</v>
      </c>
      <c r="H25" s="13" t="s">
        <v>41</v>
      </c>
      <c r="I25" s="13" t="s">
        <v>41</v>
      </c>
      <c r="J25" s="8">
        <v>0</v>
      </c>
      <c r="K25" s="60">
        <v>0</v>
      </c>
      <c r="L25" s="25" t="s">
        <v>13</v>
      </c>
      <c r="M25" s="23">
        <f t="shared" si="1"/>
        <v>0</v>
      </c>
      <c r="O25" s="342" t="s">
        <v>528</v>
      </c>
    </row>
    <row r="26" spans="1:15" s="15" customFormat="1">
      <c r="A26" s="87" t="s">
        <v>459</v>
      </c>
      <c r="B26" s="200" t="s">
        <v>65</v>
      </c>
      <c r="C26" s="201" t="s">
        <v>83</v>
      </c>
      <c r="D26" s="206">
        <f t="shared" si="0"/>
        <v>0</v>
      </c>
      <c r="E26" s="66" t="s">
        <v>44</v>
      </c>
      <c r="F26" s="63">
        <v>1</v>
      </c>
      <c r="G26" s="16">
        <v>1</v>
      </c>
      <c r="H26" s="5">
        <v>1</v>
      </c>
      <c r="I26" s="5">
        <v>0</v>
      </c>
      <c r="J26" s="6">
        <v>1</v>
      </c>
      <c r="K26" s="63">
        <v>1</v>
      </c>
      <c r="L26" s="24" t="s">
        <v>52</v>
      </c>
      <c r="M26" s="23">
        <f t="shared" si="1"/>
        <v>2</v>
      </c>
      <c r="O26"/>
    </row>
    <row r="27" spans="1:15" s="15" customFormat="1">
      <c r="A27" s="87" t="s">
        <v>460</v>
      </c>
      <c r="B27" s="200" t="s">
        <v>44</v>
      </c>
      <c r="C27" s="201" t="s">
        <v>65</v>
      </c>
      <c r="D27" s="206">
        <f t="shared" si="0"/>
        <v>2</v>
      </c>
      <c r="E27" s="66">
        <v>0</v>
      </c>
      <c r="F27" s="63">
        <v>0</v>
      </c>
      <c r="G27" s="16">
        <v>1</v>
      </c>
      <c r="H27" s="5">
        <v>1</v>
      </c>
      <c r="I27" s="5">
        <v>1</v>
      </c>
      <c r="J27" s="6">
        <v>0</v>
      </c>
      <c r="K27" s="63">
        <v>1</v>
      </c>
      <c r="L27" s="24" t="s">
        <v>53</v>
      </c>
      <c r="M27" s="23">
        <f t="shared" si="1"/>
        <v>3</v>
      </c>
    </row>
    <row r="28" spans="1:15" s="15" customFormat="1">
      <c r="A28" s="87" t="s">
        <v>461</v>
      </c>
      <c r="B28" s="200" t="s">
        <v>44</v>
      </c>
      <c r="C28" s="201" t="s">
        <v>44</v>
      </c>
      <c r="D28" s="206">
        <f t="shared" si="0"/>
        <v>2</v>
      </c>
      <c r="E28" s="66" t="s">
        <v>44</v>
      </c>
      <c r="F28" s="63">
        <v>1</v>
      </c>
      <c r="G28" s="16">
        <v>1</v>
      </c>
      <c r="H28" s="5">
        <v>1</v>
      </c>
      <c r="I28" s="5">
        <v>1</v>
      </c>
      <c r="J28" s="6">
        <v>0</v>
      </c>
      <c r="K28" s="63">
        <v>1</v>
      </c>
      <c r="L28" s="24" t="s">
        <v>54</v>
      </c>
      <c r="M28" s="23">
        <f t="shared" si="1"/>
        <v>4</v>
      </c>
    </row>
    <row r="29" spans="1:15" s="15" customFormat="1">
      <c r="A29" s="87" t="s">
        <v>462</v>
      </c>
      <c r="B29" s="200" t="s">
        <v>65</v>
      </c>
      <c r="C29" s="201" t="s">
        <v>83</v>
      </c>
      <c r="D29" s="206">
        <f t="shared" si="0"/>
        <v>0</v>
      </c>
      <c r="E29" s="66" t="s">
        <v>44</v>
      </c>
      <c r="F29" s="63">
        <v>1</v>
      </c>
      <c r="G29" s="16">
        <v>1</v>
      </c>
      <c r="H29" s="5">
        <v>0</v>
      </c>
      <c r="I29" s="5">
        <v>0</v>
      </c>
      <c r="J29" s="6">
        <v>1</v>
      </c>
      <c r="K29" s="63">
        <v>1</v>
      </c>
      <c r="L29" s="24" t="s">
        <v>55</v>
      </c>
      <c r="M29" s="23">
        <f t="shared" si="1"/>
        <v>2</v>
      </c>
    </row>
    <row r="30" spans="1:15">
      <c r="A30" s="87" t="s">
        <v>463</v>
      </c>
      <c r="B30" s="200" t="s">
        <v>44</v>
      </c>
      <c r="C30" s="201" t="s">
        <v>83</v>
      </c>
      <c r="D30" s="206">
        <f t="shared" si="0"/>
        <v>2</v>
      </c>
      <c r="E30" s="66" t="s">
        <v>44</v>
      </c>
      <c r="F30" s="63">
        <v>1</v>
      </c>
      <c r="G30" s="16">
        <v>1</v>
      </c>
      <c r="H30" s="5">
        <v>1</v>
      </c>
      <c r="I30" s="5">
        <v>1</v>
      </c>
      <c r="J30" s="6">
        <v>1</v>
      </c>
      <c r="K30" s="63">
        <v>2</v>
      </c>
      <c r="L30" s="24" t="s">
        <v>56</v>
      </c>
      <c r="M30" s="23">
        <f t="shared" si="1"/>
        <v>5</v>
      </c>
      <c r="O30" s="15"/>
    </row>
    <row r="31" spans="1:15">
      <c r="A31" s="88" t="s">
        <v>464</v>
      </c>
      <c r="B31" s="198" t="s">
        <v>65</v>
      </c>
      <c r="C31" s="199" t="s">
        <v>83</v>
      </c>
      <c r="D31" s="205">
        <f t="shared" si="0"/>
        <v>0</v>
      </c>
      <c r="E31" s="31">
        <v>0</v>
      </c>
      <c r="F31" s="60">
        <v>0</v>
      </c>
      <c r="G31" s="10">
        <v>0</v>
      </c>
      <c r="H31" s="13" t="s">
        <v>41</v>
      </c>
      <c r="I31" s="13">
        <v>0</v>
      </c>
      <c r="J31" s="8" t="s">
        <v>41</v>
      </c>
      <c r="K31" s="60">
        <v>0</v>
      </c>
      <c r="L31" s="25" t="s">
        <v>14</v>
      </c>
      <c r="M31" s="23">
        <f t="shared" si="1"/>
        <v>0</v>
      </c>
      <c r="O31" s="15"/>
    </row>
    <row r="32" spans="1:15">
      <c r="A32" s="87" t="s">
        <v>465</v>
      </c>
      <c r="B32" s="198" t="s">
        <v>65</v>
      </c>
      <c r="C32" s="199" t="s">
        <v>65</v>
      </c>
      <c r="D32" s="205">
        <f t="shared" si="0"/>
        <v>0</v>
      </c>
      <c r="E32" s="66" t="s">
        <v>44</v>
      </c>
      <c r="F32" s="60">
        <v>0</v>
      </c>
      <c r="G32" s="10" t="s">
        <v>41</v>
      </c>
      <c r="H32" s="13" t="s">
        <v>41</v>
      </c>
      <c r="I32" s="13" t="s">
        <v>41</v>
      </c>
      <c r="J32" s="8" t="s">
        <v>41</v>
      </c>
      <c r="K32" s="60">
        <v>0</v>
      </c>
      <c r="L32" s="25" t="s">
        <v>15</v>
      </c>
      <c r="M32" s="23">
        <f t="shared" si="1"/>
        <v>0</v>
      </c>
    </row>
    <row r="33" spans="1:15">
      <c r="A33" s="88" t="s">
        <v>466</v>
      </c>
      <c r="B33" s="198" t="s">
        <v>65</v>
      </c>
      <c r="C33" s="199" t="s">
        <v>83</v>
      </c>
      <c r="D33" s="205">
        <f t="shared" si="0"/>
        <v>0</v>
      </c>
      <c r="E33" s="31">
        <v>0</v>
      </c>
      <c r="F33" s="60">
        <v>0</v>
      </c>
      <c r="G33" s="10">
        <v>0</v>
      </c>
      <c r="H33" s="13" t="s">
        <v>41</v>
      </c>
      <c r="I33" s="13">
        <v>0</v>
      </c>
      <c r="J33" s="8">
        <v>0</v>
      </c>
      <c r="K33" s="60">
        <v>0</v>
      </c>
      <c r="L33" s="25" t="s">
        <v>16</v>
      </c>
      <c r="M33" s="23">
        <f t="shared" si="1"/>
        <v>0</v>
      </c>
    </row>
    <row r="34" spans="1:15" s="15" customFormat="1">
      <c r="A34" s="88" t="s">
        <v>467</v>
      </c>
      <c r="B34" s="198" t="s">
        <v>65</v>
      </c>
      <c r="C34" s="199" t="s">
        <v>83</v>
      </c>
      <c r="D34" s="205">
        <f t="shared" si="0"/>
        <v>0</v>
      </c>
      <c r="E34" s="31">
        <v>0</v>
      </c>
      <c r="F34" s="60">
        <v>0</v>
      </c>
      <c r="G34" s="10">
        <v>0</v>
      </c>
      <c r="H34" s="13" t="s">
        <v>41</v>
      </c>
      <c r="I34" s="13" t="s">
        <v>41</v>
      </c>
      <c r="J34" s="8">
        <v>0</v>
      </c>
      <c r="K34" s="60">
        <v>0</v>
      </c>
      <c r="L34" s="25" t="s">
        <v>17</v>
      </c>
      <c r="M34" s="23">
        <f t="shared" si="1"/>
        <v>0</v>
      </c>
      <c r="O34"/>
    </row>
    <row r="35" spans="1:15" s="15" customFormat="1">
      <c r="A35" s="87" t="s">
        <v>468</v>
      </c>
      <c r="B35" s="200" t="s">
        <v>65</v>
      </c>
      <c r="C35" s="201" t="s">
        <v>83</v>
      </c>
      <c r="D35" s="206">
        <f t="shared" si="0"/>
        <v>0</v>
      </c>
      <c r="E35" s="66" t="s">
        <v>44</v>
      </c>
      <c r="F35" s="63">
        <v>1</v>
      </c>
      <c r="G35" s="16">
        <v>0</v>
      </c>
      <c r="H35" s="5">
        <v>0</v>
      </c>
      <c r="I35" s="5" t="s">
        <v>41</v>
      </c>
      <c r="J35" s="6">
        <v>0</v>
      </c>
      <c r="K35" s="63">
        <v>0</v>
      </c>
      <c r="L35" s="25" t="s">
        <v>18</v>
      </c>
      <c r="M35" s="23">
        <f t="shared" si="1"/>
        <v>1</v>
      </c>
      <c r="O35"/>
    </row>
    <row r="36" spans="1:15" s="15" customFormat="1">
      <c r="A36" s="87" t="s">
        <v>469</v>
      </c>
      <c r="B36" s="200" t="s">
        <v>44</v>
      </c>
      <c r="C36" s="201" t="s">
        <v>44</v>
      </c>
      <c r="D36" s="206">
        <f t="shared" si="0"/>
        <v>2</v>
      </c>
      <c r="E36" s="66">
        <v>0</v>
      </c>
      <c r="F36" s="63">
        <v>0</v>
      </c>
      <c r="G36" s="16">
        <v>1</v>
      </c>
      <c r="H36" s="5">
        <v>1</v>
      </c>
      <c r="I36" s="5">
        <v>1</v>
      </c>
      <c r="J36" s="6">
        <v>1</v>
      </c>
      <c r="K36" s="63">
        <v>2</v>
      </c>
      <c r="L36" s="24" t="s">
        <v>57</v>
      </c>
      <c r="M36" s="23">
        <f t="shared" si="1"/>
        <v>4</v>
      </c>
    </row>
    <row r="37" spans="1:15">
      <c r="A37" s="87" t="s">
        <v>470</v>
      </c>
      <c r="B37" s="200" t="s">
        <v>65</v>
      </c>
      <c r="C37" s="201" t="s">
        <v>83</v>
      </c>
      <c r="D37" s="206">
        <f t="shared" si="0"/>
        <v>0</v>
      </c>
      <c r="E37" s="66" t="s">
        <v>44</v>
      </c>
      <c r="F37" s="63">
        <v>1</v>
      </c>
      <c r="G37" s="16" t="s">
        <v>41</v>
      </c>
      <c r="H37" s="5" t="s">
        <v>41</v>
      </c>
      <c r="I37" s="5" t="s">
        <v>41</v>
      </c>
      <c r="J37" s="6">
        <v>0</v>
      </c>
      <c r="K37" s="63">
        <v>0</v>
      </c>
      <c r="L37" s="25" t="s">
        <v>19</v>
      </c>
      <c r="M37" s="23">
        <f t="shared" si="1"/>
        <v>1</v>
      </c>
      <c r="O37" s="15"/>
    </row>
    <row r="38" spans="1:15" s="15" customFormat="1">
      <c r="A38" s="88" t="s">
        <v>471</v>
      </c>
      <c r="B38" s="198" t="s">
        <v>65</v>
      </c>
      <c r="C38" s="199" t="s">
        <v>83</v>
      </c>
      <c r="D38" s="205">
        <f t="shared" si="0"/>
        <v>0</v>
      </c>
      <c r="E38" s="31">
        <v>0</v>
      </c>
      <c r="F38" s="60">
        <v>0</v>
      </c>
      <c r="G38" s="10">
        <v>0</v>
      </c>
      <c r="H38" s="13" t="s">
        <v>41</v>
      </c>
      <c r="I38" s="13" t="s">
        <v>41</v>
      </c>
      <c r="J38" s="8">
        <v>0</v>
      </c>
      <c r="K38" s="60">
        <v>0</v>
      </c>
      <c r="L38" s="25" t="s">
        <v>20</v>
      </c>
      <c r="M38" s="23">
        <f t="shared" si="1"/>
        <v>0</v>
      </c>
    </row>
    <row r="39" spans="1:15">
      <c r="A39" s="87" t="s">
        <v>472</v>
      </c>
      <c r="B39" s="200" t="s">
        <v>65</v>
      </c>
      <c r="C39" s="201" t="s">
        <v>83</v>
      </c>
      <c r="D39" s="206">
        <f t="shared" si="0"/>
        <v>0</v>
      </c>
      <c r="E39" s="66">
        <v>0</v>
      </c>
      <c r="F39" s="63">
        <v>0</v>
      </c>
      <c r="G39" s="16">
        <v>0</v>
      </c>
      <c r="H39" s="5">
        <v>0</v>
      </c>
      <c r="I39" s="5">
        <v>0</v>
      </c>
      <c r="J39" s="6">
        <v>1</v>
      </c>
      <c r="K39" s="63">
        <v>0</v>
      </c>
      <c r="L39" s="25" t="s">
        <v>21</v>
      </c>
      <c r="M39" s="23">
        <f t="shared" si="1"/>
        <v>0</v>
      </c>
    </row>
    <row r="40" spans="1:15" s="15" customFormat="1">
      <c r="A40" s="88" t="s">
        <v>473</v>
      </c>
      <c r="B40" s="198" t="s">
        <v>65</v>
      </c>
      <c r="C40" s="199" t="s">
        <v>83</v>
      </c>
      <c r="D40" s="205">
        <f t="shared" si="0"/>
        <v>0</v>
      </c>
      <c r="E40" s="31">
        <v>0</v>
      </c>
      <c r="F40" s="60">
        <v>0</v>
      </c>
      <c r="G40" s="10" t="s">
        <v>41</v>
      </c>
      <c r="H40" s="13" t="s">
        <v>41</v>
      </c>
      <c r="I40" s="13" t="s">
        <v>41</v>
      </c>
      <c r="J40" s="8">
        <v>0</v>
      </c>
      <c r="K40" s="60">
        <v>0</v>
      </c>
      <c r="L40" s="25" t="s">
        <v>22</v>
      </c>
      <c r="M40" s="23">
        <f t="shared" si="1"/>
        <v>0</v>
      </c>
    </row>
    <row r="41" spans="1:15">
      <c r="A41" s="87" t="s">
        <v>474</v>
      </c>
      <c r="B41" s="200" t="s">
        <v>44</v>
      </c>
      <c r="C41" s="201" t="s">
        <v>83</v>
      </c>
      <c r="D41" s="206">
        <f t="shared" si="0"/>
        <v>2</v>
      </c>
      <c r="E41" s="66">
        <v>0</v>
      </c>
      <c r="F41" s="63">
        <v>0</v>
      </c>
      <c r="G41" s="16">
        <v>1</v>
      </c>
      <c r="H41" s="5">
        <v>1</v>
      </c>
      <c r="I41" s="5">
        <v>1</v>
      </c>
      <c r="J41" s="6">
        <v>1</v>
      </c>
      <c r="K41" s="63">
        <v>2</v>
      </c>
      <c r="L41" s="24" t="s">
        <v>59</v>
      </c>
      <c r="M41" s="23">
        <f t="shared" si="1"/>
        <v>4</v>
      </c>
    </row>
    <row r="42" spans="1:15">
      <c r="A42" s="88" t="s">
        <v>475</v>
      </c>
      <c r="B42" s="198" t="s">
        <v>65</v>
      </c>
      <c r="C42" s="199" t="s">
        <v>83</v>
      </c>
      <c r="D42" s="205">
        <f t="shared" si="0"/>
        <v>0</v>
      </c>
      <c r="E42" s="31">
        <v>0</v>
      </c>
      <c r="F42" s="60">
        <v>0</v>
      </c>
      <c r="G42" s="10">
        <v>0</v>
      </c>
      <c r="H42" s="13" t="s">
        <v>41</v>
      </c>
      <c r="I42" s="13" t="s">
        <v>41</v>
      </c>
      <c r="J42" s="8">
        <v>0</v>
      </c>
      <c r="K42" s="60">
        <v>0</v>
      </c>
      <c r="L42" s="25" t="s">
        <v>23</v>
      </c>
      <c r="M42" s="23">
        <f t="shared" si="1"/>
        <v>0</v>
      </c>
      <c r="O42" s="15"/>
    </row>
    <row r="43" spans="1:15" s="15" customFormat="1">
      <c r="A43" s="88" t="s">
        <v>476</v>
      </c>
      <c r="B43" s="198" t="s">
        <v>65</v>
      </c>
      <c r="C43" s="199" t="s">
        <v>83</v>
      </c>
      <c r="D43" s="205">
        <f t="shared" si="0"/>
        <v>0</v>
      </c>
      <c r="E43" s="31">
        <v>0</v>
      </c>
      <c r="F43" s="60">
        <v>0</v>
      </c>
      <c r="G43" s="10" t="s">
        <v>41</v>
      </c>
      <c r="H43" s="13" t="s">
        <v>41</v>
      </c>
      <c r="I43" s="13" t="s">
        <v>41</v>
      </c>
      <c r="J43" s="8">
        <v>0</v>
      </c>
      <c r="K43" s="60">
        <v>0</v>
      </c>
      <c r="L43" s="25" t="s">
        <v>24</v>
      </c>
      <c r="M43" s="23">
        <f t="shared" si="1"/>
        <v>0</v>
      </c>
      <c r="O43"/>
    </row>
    <row r="44" spans="1:15">
      <c r="A44" s="87" t="s">
        <v>477</v>
      </c>
      <c r="B44" s="200" t="s">
        <v>44</v>
      </c>
      <c r="C44" s="201" t="s">
        <v>44</v>
      </c>
      <c r="D44" s="206">
        <f t="shared" si="0"/>
        <v>2</v>
      </c>
      <c r="E44" s="66">
        <v>0</v>
      </c>
      <c r="F44" s="63">
        <v>0</v>
      </c>
      <c r="G44" s="16">
        <v>1</v>
      </c>
      <c r="H44" s="5">
        <v>1</v>
      </c>
      <c r="I44" s="5">
        <v>1</v>
      </c>
      <c r="J44" s="6">
        <v>1</v>
      </c>
      <c r="K44" s="63">
        <v>2</v>
      </c>
      <c r="L44" s="24" t="s">
        <v>58</v>
      </c>
      <c r="M44" s="23">
        <f t="shared" si="1"/>
        <v>4</v>
      </c>
    </row>
    <row r="45" spans="1:15">
      <c r="A45" s="88" t="s">
        <v>478</v>
      </c>
      <c r="B45" s="198" t="s">
        <v>65</v>
      </c>
      <c r="C45" s="199" t="s">
        <v>83</v>
      </c>
      <c r="D45" s="205">
        <f t="shared" si="0"/>
        <v>0</v>
      </c>
      <c r="E45" s="31">
        <v>0</v>
      </c>
      <c r="F45" s="60">
        <v>0</v>
      </c>
      <c r="G45" s="10" t="s">
        <v>41</v>
      </c>
      <c r="H45" s="13" t="s">
        <v>41</v>
      </c>
      <c r="I45" s="13" t="s">
        <v>41</v>
      </c>
      <c r="J45" s="8">
        <v>0</v>
      </c>
      <c r="K45" s="60">
        <v>0</v>
      </c>
      <c r="L45" s="25" t="s">
        <v>25</v>
      </c>
      <c r="M45" s="23">
        <f t="shared" si="1"/>
        <v>0</v>
      </c>
      <c r="O45" s="15"/>
    </row>
    <row r="46" spans="1:15">
      <c r="A46" s="88" t="s">
        <v>479</v>
      </c>
      <c r="B46" s="198" t="s">
        <v>65</v>
      </c>
      <c r="C46" s="199" t="s">
        <v>83</v>
      </c>
      <c r="D46" s="205">
        <f t="shared" si="0"/>
        <v>0</v>
      </c>
      <c r="E46" s="31">
        <v>0</v>
      </c>
      <c r="F46" s="60">
        <v>0</v>
      </c>
      <c r="G46" s="10" t="s">
        <v>41</v>
      </c>
      <c r="H46" s="13" t="s">
        <v>41</v>
      </c>
      <c r="I46" s="13" t="s">
        <v>41</v>
      </c>
      <c r="J46" s="8">
        <v>0</v>
      </c>
      <c r="K46" s="60">
        <v>0</v>
      </c>
      <c r="L46" s="25" t="s">
        <v>26</v>
      </c>
      <c r="M46" s="23">
        <f t="shared" si="1"/>
        <v>0</v>
      </c>
    </row>
    <row r="47" spans="1:15" s="15" customFormat="1">
      <c r="A47" s="88" t="s">
        <v>480</v>
      </c>
      <c r="B47" s="198" t="s">
        <v>65</v>
      </c>
      <c r="C47" s="199" t="s">
        <v>83</v>
      </c>
      <c r="D47" s="205">
        <f t="shared" si="0"/>
        <v>0</v>
      </c>
      <c r="E47" s="31">
        <v>0</v>
      </c>
      <c r="F47" s="60">
        <v>0</v>
      </c>
      <c r="G47" s="10" t="s">
        <v>41</v>
      </c>
      <c r="H47" s="13" t="s">
        <v>41</v>
      </c>
      <c r="I47" s="13" t="s">
        <v>41</v>
      </c>
      <c r="J47" s="8" t="s">
        <v>41</v>
      </c>
      <c r="K47" s="60">
        <v>0</v>
      </c>
      <c r="L47" s="25" t="s">
        <v>27</v>
      </c>
      <c r="M47" s="23">
        <f t="shared" si="1"/>
        <v>0</v>
      </c>
      <c r="O47"/>
    </row>
    <row r="48" spans="1:15">
      <c r="A48" s="87" t="s">
        <v>481</v>
      </c>
      <c r="B48" s="200" t="s">
        <v>65</v>
      </c>
      <c r="C48" s="201" t="s">
        <v>65</v>
      </c>
      <c r="D48" s="206">
        <f t="shared" si="0"/>
        <v>0</v>
      </c>
      <c r="E48" s="66">
        <v>0</v>
      </c>
      <c r="F48" s="63">
        <v>0</v>
      </c>
      <c r="G48" s="16">
        <v>1</v>
      </c>
      <c r="H48" s="5">
        <v>1</v>
      </c>
      <c r="I48" s="5">
        <v>1</v>
      </c>
      <c r="J48" s="6">
        <v>1</v>
      </c>
      <c r="K48" s="63">
        <v>2</v>
      </c>
      <c r="L48" s="24" t="s">
        <v>62</v>
      </c>
      <c r="M48" s="265">
        <v>2</v>
      </c>
    </row>
    <row r="49" spans="1:15">
      <c r="A49" s="88" t="s">
        <v>482</v>
      </c>
      <c r="B49" s="198" t="s">
        <v>65</v>
      </c>
      <c r="C49" s="199" t="s">
        <v>83</v>
      </c>
      <c r="D49" s="205">
        <f t="shared" si="0"/>
        <v>0</v>
      </c>
      <c r="E49" s="31">
        <v>0</v>
      </c>
      <c r="F49" s="60">
        <v>0</v>
      </c>
      <c r="G49" s="10">
        <v>0</v>
      </c>
      <c r="H49" s="13" t="s">
        <v>41</v>
      </c>
      <c r="I49" s="13" t="s">
        <v>41</v>
      </c>
      <c r="J49" s="8">
        <v>0</v>
      </c>
      <c r="K49" s="60">
        <v>0</v>
      </c>
      <c r="L49" s="25" t="s">
        <v>28</v>
      </c>
      <c r="M49" s="23">
        <f t="shared" si="1"/>
        <v>0</v>
      </c>
      <c r="O49" s="15"/>
    </row>
    <row r="50" spans="1:15">
      <c r="A50" s="88" t="s">
        <v>483</v>
      </c>
      <c r="B50" s="198" t="s">
        <v>65</v>
      </c>
      <c r="C50" s="199" t="s">
        <v>83</v>
      </c>
      <c r="D50" s="205">
        <f t="shared" si="0"/>
        <v>0</v>
      </c>
      <c r="E50" s="31">
        <v>0</v>
      </c>
      <c r="F50" s="60">
        <v>0</v>
      </c>
      <c r="G50" s="10">
        <v>0</v>
      </c>
      <c r="H50" s="13" t="s">
        <v>41</v>
      </c>
      <c r="I50" s="13" t="s">
        <v>41</v>
      </c>
      <c r="J50" s="8">
        <v>0</v>
      </c>
      <c r="K50" s="60">
        <v>0</v>
      </c>
      <c r="L50" s="25" t="s">
        <v>29</v>
      </c>
      <c r="M50" s="23">
        <f t="shared" si="1"/>
        <v>0</v>
      </c>
    </row>
    <row r="51" spans="1:15">
      <c r="A51" s="88" t="s">
        <v>484</v>
      </c>
      <c r="B51" s="198" t="s">
        <v>65</v>
      </c>
      <c r="C51" s="199" t="s">
        <v>83</v>
      </c>
      <c r="D51" s="205">
        <f t="shared" si="0"/>
        <v>0</v>
      </c>
      <c r="E51" s="31">
        <v>0</v>
      </c>
      <c r="F51" s="60">
        <v>0</v>
      </c>
      <c r="G51" s="10" t="s">
        <v>41</v>
      </c>
      <c r="H51" s="13" t="s">
        <v>41</v>
      </c>
      <c r="I51" s="13" t="s">
        <v>41</v>
      </c>
      <c r="J51" s="8" t="s">
        <v>41</v>
      </c>
      <c r="K51" s="60">
        <v>0</v>
      </c>
      <c r="L51" s="25" t="s">
        <v>30</v>
      </c>
      <c r="M51" s="23">
        <f t="shared" si="1"/>
        <v>0</v>
      </c>
    </row>
    <row r="52" spans="1:15">
      <c r="A52" s="88" t="s">
        <v>485</v>
      </c>
      <c r="B52" s="198" t="s">
        <v>65</v>
      </c>
      <c r="C52" s="199" t="s">
        <v>83</v>
      </c>
      <c r="D52" s="205">
        <f t="shared" si="0"/>
        <v>0</v>
      </c>
      <c r="E52" s="31">
        <v>0</v>
      </c>
      <c r="F52" s="60">
        <v>0</v>
      </c>
      <c r="G52" s="10" t="s">
        <v>41</v>
      </c>
      <c r="H52" s="13" t="s">
        <v>41</v>
      </c>
      <c r="I52" s="13" t="s">
        <v>41</v>
      </c>
      <c r="J52" s="8">
        <v>0</v>
      </c>
      <c r="K52" s="60">
        <v>0</v>
      </c>
      <c r="L52" s="25" t="s">
        <v>31</v>
      </c>
      <c r="M52" s="23">
        <f t="shared" si="1"/>
        <v>0</v>
      </c>
    </row>
    <row r="53" spans="1:15">
      <c r="A53" s="88" t="s">
        <v>486</v>
      </c>
      <c r="B53" s="198" t="s">
        <v>65</v>
      </c>
      <c r="C53" s="199" t="s">
        <v>83</v>
      </c>
      <c r="D53" s="205">
        <f t="shared" si="0"/>
        <v>0</v>
      </c>
      <c r="E53" s="31">
        <v>0</v>
      </c>
      <c r="F53" s="60">
        <v>0</v>
      </c>
      <c r="G53" s="10" t="s">
        <v>41</v>
      </c>
      <c r="H53" s="13" t="s">
        <v>41</v>
      </c>
      <c r="I53" s="13" t="s">
        <v>41</v>
      </c>
      <c r="J53" s="8">
        <v>0</v>
      </c>
      <c r="K53" s="60">
        <v>0</v>
      </c>
      <c r="L53" s="25" t="s">
        <v>32</v>
      </c>
      <c r="M53" s="23">
        <f t="shared" si="1"/>
        <v>0</v>
      </c>
    </row>
    <row r="54" spans="1:15">
      <c r="A54" s="88" t="s">
        <v>487</v>
      </c>
      <c r="B54" s="198" t="s">
        <v>65</v>
      </c>
      <c r="C54" s="199" t="s">
        <v>83</v>
      </c>
      <c r="D54" s="205">
        <f t="shared" si="0"/>
        <v>0</v>
      </c>
      <c r="E54" s="31">
        <v>0</v>
      </c>
      <c r="F54" s="60">
        <v>0</v>
      </c>
      <c r="G54" s="10">
        <v>0</v>
      </c>
      <c r="H54" s="13" t="s">
        <v>41</v>
      </c>
      <c r="I54" s="13" t="s">
        <v>41</v>
      </c>
      <c r="J54" s="8">
        <v>0</v>
      </c>
      <c r="K54" s="60">
        <v>0</v>
      </c>
      <c r="L54" s="25" t="s">
        <v>33</v>
      </c>
      <c r="M54" s="23">
        <f t="shared" si="1"/>
        <v>0</v>
      </c>
    </row>
    <row r="55" spans="1:15" s="15" customFormat="1">
      <c r="A55" s="88" t="s">
        <v>488</v>
      </c>
      <c r="B55" s="198" t="s">
        <v>65</v>
      </c>
      <c r="C55" s="199" t="s">
        <v>83</v>
      </c>
      <c r="D55" s="205">
        <f t="shared" si="0"/>
        <v>0</v>
      </c>
      <c r="E55" s="31">
        <v>0</v>
      </c>
      <c r="F55" s="60">
        <v>0</v>
      </c>
      <c r="G55" s="10">
        <v>0</v>
      </c>
      <c r="H55" s="13" t="s">
        <v>41</v>
      </c>
      <c r="I55" s="13" t="s">
        <v>41</v>
      </c>
      <c r="J55" s="8">
        <v>0</v>
      </c>
      <c r="K55" s="60">
        <v>0</v>
      </c>
      <c r="L55" s="25" t="s">
        <v>34</v>
      </c>
      <c r="M55" s="23">
        <f t="shared" si="1"/>
        <v>0</v>
      </c>
      <c r="O55"/>
    </row>
    <row r="56" spans="1:15" s="15" customFormat="1">
      <c r="A56" s="87" t="s">
        <v>489</v>
      </c>
      <c r="B56" s="200" t="s">
        <v>44</v>
      </c>
      <c r="C56" s="201" t="s">
        <v>44</v>
      </c>
      <c r="D56" s="206">
        <f t="shared" si="0"/>
        <v>2</v>
      </c>
      <c r="E56" s="66">
        <v>0</v>
      </c>
      <c r="F56" s="63">
        <v>0</v>
      </c>
      <c r="G56" s="16">
        <v>1</v>
      </c>
      <c r="H56" s="5">
        <v>1</v>
      </c>
      <c r="I56" s="5">
        <v>1</v>
      </c>
      <c r="J56" s="6">
        <v>0</v>
      </c>
      <c r="K56" s="63">
        <v>1</v>
      </c>
      <c r="L56" s="24" t="s">
        <v>60</v>
      </c>
      <c r="M56" s="23">
        <f t="shared" si="1"/>
        <v>3</v>
      </c>
      <c r="O56"/>
    </row>
    <row r="57" spans="1:15">
      <c r="A57" s="87" t="s">
        <v>490</v>
      </c>
      <c r="B57" s="200" t="s">
        <v>44</v>
      </c>
      <c r="C57" s="201" t="s">
        <v>44</v>
      </c>
      <c r="D57" s="206">
        <f t="shared" si="0"/>
        <v>2</v>
      </c>
      <c r="E57" s="66">
        <v>0</v>
      </c>
      <c r="F57" s="63">
        <v>0</v>
      </c>
      <c r="G57" s="16">
        <v>1</v>
      </c>
      <c r="H57" s="5">
        <v>1</v>
      </c>
      <c r="I57" s="5">
        <v>1</v>
      </c>
      <c r="J57" s="6">
        <v>0</v>
      </c>
      <c r="K57" s="63">
        <v>1</v>
      </c>
      <c r="L57" s="24" t="s">
        <v>61</v>
      </c>
      <c r="M57" s="23">
        <f t="shared" si="1"/>
        <v>3</v>
      </c>
      <c r="O57" s="15"/>
    </row>
    <row r="58" spans="1:15">
      <c r="A58" s="88" t="s">
        <v>491</v>
      </c>
      <c r="B58" s="198" t="s">
        <v>65</v>
      </c>
      <c r="C58" s="199" t="s">
        <v>83</v>
      </c>
      <c r="D58" s="205">
        <f t="shared" si="0"/>
        <v>0</v>
      </c>
      <c r="E58" s="31">
        <v>0</v>
      </c>
      <c r="F58" s="60">
        <v>0</v>
      </c>
      <c r="G58" s="10" t="s">
        <v>41</v>
      </c>
      <c r="H58" s="13" t="s">
        <v>41</v>
      </c>
      <c r="I58" s="13" t="s">
        <v>41</v>
      </c>
      <c r="J58" s="8" t="s">
        <v>41</v>
      </c>
      <c r="K58" s="60">
        <v>0</v>
      </c>
      <c r="L58" s="25" t="s">
        <v>35</v>
      </c>
      <c r="M58" s="23">
        <f t="shared" si="1"/>
        <v>0</v>
      </c>
      <c r="O58" s="15"/>
    </row>
    <row r="59" spans="1:15">
      <c r="A59" s="88" t="s">
        <v>492</v>
      </c>
      <c r="B59" s="198" t="s">
        <v>65</v>
      </c>
      <c r="C59" s="199" t="s">
        <v>83</v>
      </c>
      <c r="D59" s="205">
        <f t="shared" si="0"/>
        <v>0</v>
      </c>
      <c r="E59" s="31">
        <v>0</v>
      </c>
      <c r="F59" s="60">
        <v>0</v>
      </c>
      <c r="G59" s="10">
        <v>0</v>
      </c>
      <c r="H59" s="13" t="s">
        <v>41</v>
      </c>
      <c r="I59" s="13" t="s">
        <v>41</v>
      </c>
      <c r="J59" s="8">
        <v>0</v>
      </c>
      <c r="K59" s="60">
        <v>0</v>
      </c>
      <c r="L59" s="25" t="s">
        <v>36</v>
      </c>
      <c r="M59" s="23">
        <f t="shared" si="1"/>
        <v>0</v>
      </c>
    </row>
    <row r="60" spans="1:15">
      <c r="A60" s="88" t="s">
        <v>493</v>
      </c>
      <c r="B60" s="198" t="s">
        <v>65</v>
      </c>
      <c r="C60" s="199" t="s">
        <v>83</v>
      </c>
      <c r="D60" s="205">
        <f t="shared" si="0"/>
        <v>0</v>
      </c>
      <c r="E60" s="31">
        <v>0</v>
      </c>
      <c r="F60" s="60">
        <v>0</v>
      </c>
      <c r="G60" s="10" t="s">
        <v>41</v>
      </c>
      <c r="H60" s="13">
        <v>0</v>
      </c>
      <c r="I60" s="13" t="s">
        <v>41</v>
      </c>
      <c r="J60" s="8">
        <v>0</v>
      </c>
      <c r="K60" s="60">
        <v>0</v>
      </c>
      <c r="L60" s="25" t="s">
        <v>37</v>
      </c>
      <c r="M60" s="23">
        <f t="shared" si="1"/>
        <v>0</v>
      </c>
    </row>
    <row r="61" spans="1:15" s="15" customFormat="1">
      <c r="A61" s="88" t="s">
        <v>494</v>
      </c>
      <c r="B61" s="198" t="s">
        <v>65</v>
      </c>
      <c r="C61" s="199" t="s">
        <v>83</v>
      </c>
      <c r="D61" s="205">
        <f t="shared" si="0"/>
        <v>0</v>
      </c>
      <c r="E61" s="31">
        <v>0</v>
      </c>
      <c r="F61" s="60">
        <v>0</v>
      </c>
      <c r="G61" s="10">
        <v>0</v>
      </c>
      <c r="H61" s="13" t="s">
        <v>41</v>
      </c>
      <c r="I61" s="13" t="s">
        <v>41</v>
      </c>
      <c r="J61" s="8">
        <v>0</v>
      </c>
      <c r="K61" s="60">
        <v>0</v>
      </c>
      <c r="L61" s="25" t="s">
        <v>38</v>
      </c>
      <c r="M61" s="23">
        <f t="shared" si="1"/>
        <v>0</v>
      </c>
      <c r="O61"/>
    </row>
    <row r="62" spans="1:15" ht="15" thickBot="1">
      <c r="A62" s="87" t="s">
        <v>495</v>
      </c>
      <c r="B62" s="202" t="s">
        <v>65</v>
      </c>
      <c r="C62" s="203" t="s">
        <v>83</v>
      </c>
      <c r="D62" s="207">
        <f t="shared" si="0"/>
        <v>0</v>
      </c>
      <c r="E62" s="67" t="s">
        <v>44</v>
      </c>
      <c r="F62" s="64">
        <v>1</v>
      </c>
      <c r="G62" s="17" t="s">
        <v>41</v>
      </c>
      <c r="H62" s="18" t="s">
        <v>41</v>
      </c>
      <c r="I62" s="18" t="s">
        <v>41</v>
      </c>
      <c r="J62" s="20">
        <v>1</v>
      </c>
      <c r="K62" s="64">
        <v>0</v>
      </c>
      <c r="L62" s="26" t="s">
        <v>39</v>
      </c>
      <c r="M62" s="27">
        <f t="shared" si="1"/>
        <v>1</v>
      </c>
    </row>
    <row r="63" spans="1:15" s="44" customFormat="1" ht="59.25" customHeight="1" thickBot="1">
      <c r="A63" s="89"/>
      <c r="B63"/>
      <c r="C63"/>
      <c r="D63"/>
      <c r="E63"/>
      <c r="F63"/>
      <c r="G63"/>
      <c r="H63"/>
      <c r="I63"/>
      <c r="J63"/>
      <c r="K63"/>
      <c r="L63"/>
      <c r="M63"/>
      <c r="O63" s="15"/>
    </row>
    <row r="64" spans="1:15" s="15" customFormat="1" ht="15" thickBot="1">
      <c r="A64" s="363" t="s">
        <v>375</v>
      </c>
      <c r="B64" s="364"/>
      <c r="C64" s="54"/>
      <c r="D64" s="363" t="s">
        <v>368</v>
      </c>
      <c r="E64" s="364"/>
      <c r="F64" s="54"/>
      <c r="G64" s="363" t="s">
        <v>132</v>
      </c>
      <c r="H64" s="364"/>
      <c r="I64" s="54"/>
      <c r="J64" s="54"/>
      <c r="K64" s="54"/>
      <c r="L64" s="54"/>
      <c r="M64" s="55"/>
      <c r="O64"/>
    </row>
    <row r="65" spans="1:15" ht="15.75" customHeight="1">
      <c r="A65" s="90" t="s">
        <v>86</v>
      </c>
      <c r="B65" s="35" t="s">
        <v>123</v>
      </c>
      <c r="C65" s="34"/>
      <c r="D65" s="19" t="s">
        <v>86</v>
      </c>
      <c r="E65" s="35" t="s">
        <v>133</v>
      </c>
      <c r="F65" s="34"/>
      <c r="G65" s="19" t="s">
        <v>86</v>
      </c>
      <c r="H65" s="35" t="s">
        <v>133</v>
      </c>
      <c r="I65" s="34"/>
      <c r="J65" t="s">
        <v>84</v>
      </c>
      <c r="K65" s="34"/>
      <c r="L65" s="34"/>
      <c r="M65" s="34"/>
      <c r="O65" s="44"/>
    </row>
    <row r="66" spans="1:15">
      <c r="A66" s="94" t="s">
        <v>106</v>
      </c>
      <c r="B66" s="36">
        <v>0</v>
      </c>
      <c r="C66" s="3"/>
      <c r="D66" s="10" t="s">
        <v>117</v>
      </c>
      <c r="E66" s="29">
        <v>1</v>
      </c>
      <c r="F66" s="3"/>
      <c r="G66" s="96" t="s">
        <v>134</v>
      </c>
      <c r="H66" s="93">
        <v>1</v>
      </c>
      <c r="I66" s="3"/>
      <c r="J66" t="s">
        <v>85</v>
      </c>
      <c r="K66" s="3"/>
      <c r="L66" s="3"/>
      <c r="M66" s="3"/>
      <c r="O66" s="15"/>
    </row>
    <row r="67" spans="1:15">
      <c r="A67" s="95" t="s">
        <v>107</v>
      </c>
      <c r="B67" s="36">
        <v>0</v>
      </c>
      <c r="C67" s="3"/>
      <c r="D67" s="10" t="s">
        <v>328</v>
      </c>
      <c r="E67" s="29">
        <v>2</v>
      </c>
      <c r="F67" s="3"/>
      <c r="G67" s="96" t="s">
        <v>135</v>
      </c>
      <c r="H67" s="93">
        <v>2</v>
      </c>
      <c r="I67" s="3"/>
      <c r="J67" s="3"/>
      <c r="K67" s="3"/>
      <c r="L67" s="3"/>
      <c r="M67" s="3"/>
    </row>
    <row r="68" spans="1:15">
      <c r="A68" s="95" t="s">
        <v>108</v>
      </c>
      <c r="B68" s="36">
        <v>0</v>
      </c>
      <c r="C68" s="3"/>
      <c r="D68" s="10" t="s">
        <v>339</v>
      </c>
      <c r="E68" s="29">
        <v>3</v>
      </c>
      <c r="F68" s="3"/>
      <c r="G68" s="96" t="s">
        <v>90</v>
      </c>
      <c r="H68" s="93">
        <v>3</v>
      </c>
      <c r="I68" s="3"/>
      <c r="J68" s="3"/>
      <c r="K68" s="3"/>
      <c r="L68" s="3"/>
      <c r="M68" s="3"/>
    </row>
    <row r="69" spans="1:15">
      <c r="A69" s="95" t="s">
        <v>109</v>
      </c>
      <c r="B69" s="36">
        <v>0</v>
      </c>
      <c r="C69" s="3"/>
      <c r="D69" s="10" t="s">
        <v>295</v>
      </c>
      <c r="E69" s="29">
        <v>4</v>
      </c>
      <c r="F69" s="3"/>
      <c r="G69" s="96" t="s">
        <v>136</v>
      </c>
      <c r="H69" s="93">
        <v>4</v>
      </c>
      <c r="I69" s="3"/>
      <c r="J69" s="3"/>
      <c r="K69" s="3"/>
      <c r="L69" s="3"/>
      <c r="M69" s="3"/>
    </row>
    <row r="70" spans="1:15">
      <c r="A70" s="95" t="s">
        <v>110</v>
      </c>
      <c r="B70" s="36">
        <v>0</v>
      </c>
      <c r="C70" s="3"/>
      <c r="D70" s="10" t="s">
        <v>238</v>
      </c>
      <c r="E70" s="29">
        <v>5</v>
      </c>
      <c r="F70" s="3"/>
      <c r="G70" s="16" t="s">
        <v>178</v>
      </c>
      <c r="H70" s="345">
        <v>5</v>
      </c>
      <c r="I70" s="3"/>
      <c r="J70" s="3"/>
      <c r="K70" s="3"/>
      <c r="L70" s="3"/>
      <c r="M70" s="3"/>
    </row>
    <row r="71" spans="1:15">
      <c r="A71" s="95" t="s">
        <v>111</v>
      </c>
      <c r="B71" s="36">
        <v>0</v>
      </c>
      <c r="C71" s="3"/>
      <c r="D71" s="10" t="s">
        <v>369</v>
      </c>
      <c r="E71" s="29">
        <v>6</v>
      </c>
      <c r="F71" s="3"/>
      <c r="G71" s="96" t="s">
        <v>126</v>
      </c>
      <c r="H71" s="346"/>
      <c r="I71" s="3"/>
      <c r="J71" s="3"/>
      <c r="K71" s="3"/>
      <c r="L71" s="3"/>
      <c r="M71" s="3"/>
    </row>
    <row r="72" spans="1:15" ht="15" thickBot="1">
      <c r="A72" s="95" t="s">
        <v>112</v>
      </c>
      <c r="B72" s="36">
        <v>0</v>
      </c>
      <c r="C72" s="3"/>
      <c r="D72" s="10" t="s">
        <v>131</v>
      </c>
      <c r="E72" s="29">
        <v>7</v>
      </c>
      <c r="F72" s="3"/>
      <c r="G72" s="17" t="s">
        <v>137</v>
      </c>
      <c r="H72" s="347"/>
      <c r="I72" s="3"/>
      <c r="J72" s="3"/>
      <c r="K72" s="3"/>
      <c r="L72" s="3"/>
      <c r="M72" s="3"/>
    </row>
    <row r="73" spans="1:15">
      <c r="A73" s="95" t="s">
        <v>113</v>
      </c>
      <c r="B73" s="36">
        <v>0</v>
      </c>
      <c r="C73" s="3"/>
      <c r="D73" s="10" t="s">
        <v>107</v>
      </c>
      <c r="E73" s="29">
        <v>8</v>
      </c>
      <c r="F73" s="3"/>
      <c r="G73" s="3"/>
      <c r="H73" s="3"/>
      <c r="I73" s="3"/>
      <c r="J73" s="3"/>
      <c r="K73" s="3"/>
      <c r="L73" s="3"/>
      <c r="M73" s="3"/>
    </row>
    <row r="74" spans="1:15">
      <c r="A74" s="94" t="s">
        <v>114</v>
      </c>
      <c r="B74" s="36">
        <v>0</v>
      </c>
      <c r="C74" s="3"/>
      <c r="D74" s="10" t="s">
        <v>114</v>
      </c>
      <c r="E74" s="29">
        <v>9</v>
      </c>
      <c r="F74" s="3"/>
      <c r="G74" s="3"/>
      <c r="H74" s="3"/>
      <c r="I74" s="3"/>
      <c r="J74" s="3"/>
      <c r="K74" s="3"/>
      <c r="L74" s="3"/>
      <c r="M74" s="3"/>
    </row>
    <row r="75" spans="1:15">
      <c r="A75" s="94" t="s">
        <v>115</v>
      </c>
      <c r="B75" s="36">
        <v>0</v>
      </c>
      <c r="C75" s="3"/>
      <c r="D75" s="10" t="s">
        <v>232</v>
      </c>
      <c r="E75" s="29">
        <v>10</v>
      </c>
      <c r="F75" s="3"/>
      <c r="G75" s="3"/>
      <c r="H75" s="3"/>
      <c r="I75" s="3"/>
      <c r="J75" s="3"/>
      <c r="K75" s="3"/>
      <c r="L75" s="3"/>
      <c r="M75" s="3"/>
    </row>
    <row r="76" spans="1:15">
      <c r="A76" s="94" t="s">
        <v>116</v>
      </c>
      <c r="B76" s="36">
        <v>0</v>
      </c>
      <c r="D76" s="10" t="s">
        <v>127</v>
      </c>
      <c r="E76" s="29">
        <v>11</v>
      </c>
    </row>
    <row r="77" spans="1:15">
      <c r="A77" s="95" t="s">
        <v>117</v>
      </c>
      <c r="B77" s="36">
        <v>0</v>
      </c>
      <c r="D77" s="10" t="s">
        <v>231</v>
      </c>
      <c r="E77" s="29">
        <v>12</v>
      </c>
    </row>
    <row r="78" spans="1:15">
      <c r="A78" s="95" t="s">
        <v>118</v>
      </c>
      <c r="B78" s="36">
        <v>0</v>
      </c>
      <c r="D78" s="10" t="s">
        <v>370</v>
      </c>
      <c r="E78" s="29">
        <v>13</v>
      </c>
    </row>
    <row r="79" spans="1:15">
      <c r="A79" s="94" t="s">
        <v>119</v>
      </c>
      <c r="B79" s="36">
        <v>0</v>
      </c>
      <c r="D79" s="10" t="s">
        <v>371</v>
      </c>
      <c r="E79" s="29">
        <v>14</v>
      </c>
    </row>
    <row r="80" spans="1:15" ht="15" thickBot="1">
      <c r="A80" s="94" t="s">
        <v>105</v>
      </c>
      <c r="B80" s="36">
        <v>7.5</v>
      </c>
      <c r="D80" s="11" t="s">
        <v>355</v>
      </c>
      <c r="E80" s="39">
        <v>15</v>
      </c>
    </row>
    <row r="81" spans="1:11" ht="15" customHeight="1" thickBot="1">
      <c r="A81" s="94" t="s">
        <v>104</v>
      </c>
      <c r="B81" s="37">
        <v>8</v>
      </c>
    </row>
    <row r="82" spans="1:11" ht="15" customHeight="1">
      <c r="A82" s="94" t="s">
        <v>103</v>
      </c>
      <c r="B82" s="37">
        <v>9</v>
      </c>
      <c r="D82" s="354" t="s">
        <v>515</v>
      </c>
      <c r="E82" s="355"/>
      <c r="F82" s="355"/>
      <c r="G82" s="355"/>
      <c r="H82" s="355"/>
      <c r="I82" s="355"/>
      <c r="J82" s="355"/>
      <c r="K82" s="356"/>
    </row>
    <row r="83" spans="1:11">
      <c r="A83" s="94" t="s">
        <v>102</v>
      </c>
      <c r="B83" s="37">
        <v>10</v>
      </c>
      <c r="D83" s="357"/>
      <c r="E83" s="358"/>
      <c r="F83" s="358"/>
      <c r="G83" s="358"/>
      <c r="H83" s="358"/>
      <c r="I83" s="358"/>
      <c r="J83" s="358"/>
      <c r="K83" s="359"/>
    </row>
    <row r="84" spans="1:11">
      <c r="A84" s="94" t="s">
        <v>101</v>
      </c>
      <c r="B84" s="37">
        <v>10</v>
      </c>
      <c r="D84" s="357"/>
      <c r="E84" s="358"/>
      <c r="F84" s="358"/>
      <c r="G84" s="358"/>
      <c r="H84" s="358"/>
      <c r="I84" s="358"/>
      <c r="J84" s="358"/>
      <c r="K84" s="359"/>
    </row>
    <row r="85" spans="1:11">
      <c r="A85" s="94" t="s">
        <v>99</v>
      </c>
      <c r="B85" s="37">
        <v>10</v>
      </c>
      <c r="D85" s="357"/>
      <c r="E85" s="358"/>
      <c r="F85" s="358"/>
      <c r="G85" s="358"/>
      <c r="H85" s="358"/>
      <c r="I85" s="358"/>
      <c r="J85" s="358"/>
      <c r="K85" s="359"/>
    </row>
    <row r="86" spans="1:11">
      <c r="A86" s="94" t="s">
        <v>120</v>
      </c>
      <c r="B86" s="37">
        <v>10</v>
      </c>
      <c r="D86" s="357"/>
      <c r="E86" s="358"/>
      <c r="F86" s="358"/>
      <c r="G86" s="358"/>
      <c r="H86" s="358"/>
      <c r="I86" s="358"/>
      <c r="J86" s="358"/>
      <c r="K86" s="359"/>
    </row>
    <row r="87" spans="1:11">
      <c r="A87" s="94" t="s">
        <v>98</v>
      </c>
      <c r="B87" s="37">
        <v>10</v>
      </c>
      <c r="D87" s="357"/>
      <c r="E87" s="358"/>
      <c r="F87" s="358"/>
      <c r="G87" s="358"/>
      <c r="H87" s="358"/>
      <c r="I87" s="358"/>
      <c r="J87" s="358"/>
      <c r="K87" s="359"/>
    </row>
    <row r="88" spans="1:11">
      <c r="A88" s="95" t="s">
        <v>97</v>
      </c>
      <c r="B88" s="37">
        <v>10</v>
      </c>
      <c r="D88" s="357"/>
      <c r="E88" s="358"/>
      <c r="F88" s="358"/>
      <c r="G88" s="358"/>
      <c r="H88" s="358"/>
      <c r="I88" s="358"/>
      <c r="J88" s="358"/>
      <c r="K88" s="359"/>
    </row>
    <row r="89" spans="1:11">
      <c r="A89" s="94" t="s">
        <v>96</v>
      </c>
      <c r="B89" s="37">
        <v>10</v>
      </c>
      <c r="D89" s="357"/>
      <c r="E89" s="358"/>
      <c r="F89" s="358"/>
      <c r="G89" s="358"/>
      <c r="H89" s="358"/>
      <c r="I89" s="358"/>
      <c r="J89" s="358"/>
      <c r="K89" s="359"/>
    </row>
    <row r="90" spans="1:11">
      <c r="A90" s="94" t="s">
        <v>121</v>
      </c>
      <c r="B90" s="37">
        <v>10</v>
      </c>
      <c r="D90" s="357"/>
      <c r="E90" s="358"/>
      <c r="F90" s="358"/>
      <c r="G90" s="358"/>
      <c r="H90" s="358"/>
      <c r="I90" s="358"/>
      <c r="J90" s="358"/>
      <c r="K90" s="359"/>
    </row>
    <row r="91" spans="1:11">
      <c r="A91" s="94" t="s">
        <v>95</v>
      </c>
      <c r="B91" s="37">
        <v>10</v>
      </c>
      <c r="D91" s="357"/>
      <c r="E91" s="358"/>
      <c r="F91" s="358"/>
      <c r="G91" s="358"/>
      <c r="H91" s="358"/>
      <c r="I91" s="358"/>
      <c r="J91" s="358"/>
      <c r="K91" s="359"/>
    </row>
    <row r="92" spans="1:11">
      <c r="A92" s="94" t="s">
        <v>94</v>
      </c>
      <c r="B92" s="37">
        <v>10</v>
      </c>
      <c r="D92" s="357"/>
      <c r="E92" s="358"/>
      <c r="F92" s="358"/>
      <c r="G92" s="358"/>
      <c r="H92" s="358"/>
      <c r="I92" s="358"/>
      <c r="J92" s="358"/>
      <c r="K92" s="359"/>
    </row>
    <row r="93" spans="1:11">
      <c r="A93" s="94" t="s">
        <v>122</v>
      </c>
      <c r="B93" s="37">
        <v>12</v>
      </c>
      <c r="D93" s="357"/>
      <c r="E93" s="358"/>
      <c r="F93" s="358"/>
      <c r="G93" s="358"/>
      <c r="H93" s="358"/>
      <c r="I93" s="358"/>
      <c r="J93" s="358"/>
      <c r="K93" s="359"/>
    </row>
    <row r="94" spans="1:11">
      <c r="A94" s="94" t="s">
        <v>93</v>
      </c>
      <c r="B94" s="37">
        <v>12</v>
      </c>
      <c r="D94" s="357"/>
      <c r="E94" s="358"/>
      <c r="F94" s="358"/>
      <c r="G94" s="358"/>
      <c r="H94" s="358"/>
      <c r="I94" s="358"/>
      <c r="J94" s="358"/>
      <c r="K94" s="359"/>
    </row>
    <row r="95" spans="1:11">
      <c r="A95" s="95" t="s">
        <v>92</v>
      </c>
      <c r="B95" s="37">
        <v>12.5</v>
      </c>
      <c r="D95" s="357"/>
      <c r="E95" s="358"/>
      <c r="F95" s="358"/>
      <c r="G95" s="358"/>
      <c r="H95" s="358"/>
      <c r="I95" s="358"/>
      <c r="J95" s="358"/>
      <c r="K95" s="359"/>
    </row>
    <row r="96" spans="1:11">
      <c r="A96" s="95" t="s">
        <v>91</v>
      </c>
      <c r="B96" s="37">
        <v>12.5</v>
      </c>
      <c r="D96" s="357"/>
      <c r="E96" s="358"/>
      <c r="F96" s="358"/>
      <c r="G96" s="358"/>
      <c r="H96" s="358"/>
      <c r="I96" s="358"/>
      <c r="J96" s="358"/>
      <c r="K96" s="359"/>
    </row>
    <row r="97" spans="1:11" ht="15" thickBot="1">
      <c r="A97" s="99" t="s">
        <v>90</v>
      </c>
      <c r="B97" s="38">
        <v>12.5</v>
      </c>
      <c r="D97" s="357"/>
      <c r="E97" s="358"/>
      <c r="F97" s="358"/>
      <c r="G97" s="358"/>
      <c r="H97" s="358"/>
      <c r="I97" s="358"/>
      <c r="J97" s="358"/>
      <c r="K97" s="359"/>
    </row>
    <row r="98" spans="1:11" ht="15" thickBot="1">
      <c r="A98" s="97"/>
      <c r="B98" s="98"/>
      <c r="C98" s="33"/>
      <c r="D98" s="357"/>
      <c r="E98" s="358"/>
      <c r="F98" s="358"/>
      <c r="G98" s="358"/>
      <c r="H98" s="358"/>
      <c r="I98" s="358"/>
      <c r="J98" s="358"/>
      <c r="K98" s="359"/>
    </row>
    <row r="99" spans="1:11" ht="15" thickBot="1">
      <c r="A99" s="348" t="s">
        <v>500</v>
      </c>
      <c r="B99" s="349"/>
      <c r="C99" s="33"/>
      <c r="D99" s="360"/>
      <c r="E99" s="361"/>
      <c r="F99" s="361"/>
      <c r="G99" s="361"/>
      <c r="H99" s="361"/>
      <c r="I99" s="361"/>
      <c r="J99" s="361"/>
      <c r="K99" s="362"/>
    </row>
    <row r="100" spans="1:11">
      <c r="A100" s="350"/>
      <c r="B100" s="351"/>
    </row>
    <row r="101" spans="1:11" ht="35.25" customHeight="1" thickBot="1">
      <c r="A101" s="352"/>
      <c r="B101" s="353"/>
    </row>
    <row r="102" spans="1:11">
      <c r="A102" s="291" t="s">
        <v>207</v>
      </c>
      <c r="B102" s="292"/>
    </row>
    <row r="103" spans="1:11">
      <c r="A103" s="291" t="s">
        <v>172</v>
      </c>
      <c r="B103" s="292"/>
    </row>
    <row r="104" spans="1:11">
      <c r="A104" s="291" t="s">
        <v>128</v>
      </c>
      <c r="B104" s="292"/>
    </row>
    <row r="105" spans="1:11">
      <c r="A105" s="291" t="s">
        <v>496</v>
      </c>
      <c r="B105" s="292"/>
    </row>
    <row r="106" spans="1:11">
      <c r="A106" s="291" t="s">
        <v>353</v>
      </c>
      <c r="B106" s="292"/>
    </row>
    <row r="107" spans="1:11">
      <c r="A107" s="291" t="s">
        <v>164</v>
      </c>
      <c r="B107" s="292"/>
    </row>
    <row r="108" spans="1:11">
      <c r="A108" s="291" t="s">
        <v>497</v>
      </c>
      <c r="B108" s="292"/>
    </row>
    <row r="109" spans="1:11">
      <c r="A109" s="291" t="s">
        <v>181</v>
      </c>
      <c r="B109" s="292"/>
    </row>
    <row r="110" spans="1:11">
      <c r="A110" s="291" t="s">
        <v>319</v>
      </c>
      <c r="B110" s="292"/>
    </row>
    <row r="111" spans="1:11">
      <c r="A111" s="291" t="s">
        <v>135</v>
      </c>
      <c r="B111" s="292"/>
    </row>
    <row r="112" spans="1:11">
      <c r="A112" s="291" t="s">
        <v>134</v>
      </c>
      <c r="B112" s="292"/>
    </row>
    <row r="113" spans="1:2">
      <c r="A113" s="291" t="s">
        <v>204</v>
      </c>
      <c r="B113" s="292"/>
    </row>
    <row r="114" spans="1:2">
      <c r="A114" s="291" t="s">
        <v>190</v>
      </c>
      <c r="B114" s="292"/>
    </row>
    <row r="115" spans="1:2">
      <c r="A115" s="291" t="s">
        <v>160</v>
      </c>
      <c r="B115" s="292"/>
    </row>
    <row r="116" spans="1:2">
      <c r="A116" s="291" t="s">
        <v>191</v>
      </c>
      <c r="B116" s="292"/>
    </row>
    <row r="117" spans="1:2">
      <c r="A117" s="291" t="s">
        <v>125</v>
      </c>
      <c r="B117" s="292"/>
    </row>
    <row r="118" spans="1:2">
      <c r="A118" s="291" t="s">
        <v>199</v>
      </c>
      <c r="B118" s="292"/>
    </row>
    <row r="119" spans="1:2">
      <c r="A119" s="291" t="s">
        <v>124</v>
      </c>
      <c r="B119" s="292"/>
    </row>
    <row r="120" spans="1:2">
      <c r="A120" s="291" t="s">
        <v>498</v>
      </c>
      <c r="B120" s="292"/>
    </row>
    <row r="121" spans="1:2">
      <c r="A121" s="291" t="s">
        <v>355</v>
      </c>
      <c r="B121" s="292"/>
    </row>
    <row r="122" spans="1:2">
      <c r="A122" s="291" t="s">
        <v>101</v>
      </c>
      <c r="B122" s="292"/>
    </row>
    <row r="123" spans="1:2">
      <c r="A123" s="291" t="s">
        <v>202</v>
      </c>
      <c r="B123" s="292"/>
    </row>
    <row r="124" spans="1:2">
      <c r="A124" s="291" t="s">
        <v>91</v>
      </c>
      <c r="B124" s="292"/>
    </row>
    <row r="125" spans="1:2">
      <c r="A125" s="291" t="s">
        <v>499</v>
      </c>
      <c r="B125" s="292"/>
    </row>
    <row r="126" spans="1:2" ht="15" thickBot="1">
      <c r="A126" s="293" t="s">
        <v>176</v>
      </c>
      <c r="B126" s="294"/>
    </row>
  </sheetData>
  <mergeCells count="7">
    <mergeCell ref="L3:M3"/>
    <mergeCell ref="H70:H72"/>
    <mergeCell ref="A99:B101"/>
    <mergeCell ref="D82:K99"/>
    <mergeCell ref="A64:B64"/>
    <mergeCell ref="D64:E64"/>
    <mergeCell ref="G64:H64"/>
  </mergeCells>
  <pageMargins left="0.70866141732283472" right="0.70866141732283472" top="0.74803149606299213" bottom="0.74803149606299213" header="0.31496062992125984" footer="0.31496062992125984"/>
  <pageSetup paperSize="9" orientation="landscape" verticalDpi="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AL30"/>
  <sheetViews>
    <sheetView zoomScale="85" zoomScaleNormal="85" zoomScalePageLayoutView="150" workbookViewId="0">
      <pane xSplit="2" ySplit="2" topLeftCell="AG13" activePane="bottomRight" state="frozen"/>
      <selection pane="topRight" activeCell="C1" sqref="C1"/>
      <selection pane="bottomLeft" activeCell="A3" sqref="A3"/>
      <selection pane="bottomRight" activeCell="AO14" sqref="AO14"/>
    </sheetView>
  </sheetViews>
  <sheetFormatPr baseColWidth="10" defaultColWidth="8.6640625" defaultRowHeight="14.4"/>
  <cols>
    <col min="1" max="1" width="7.33203125" customWidth="1"/>
    <col min="2" max="2" width="17.109375" customWidth="1"/>
    <col min="3" max="4" width="11.88671875" customWidth="1"/>
    <col min="5" max="6" width="11.109375" customWidth="1"/>
    <col min="7" max="7" width="11.88671875" customWidth="1"/>
    <col min="8" max="8" width="11" customWidth="1"/>
    <col min="9" max="9" width="13.44140625" bestFit="1" customWidth="1"/>
    <col min="10" max="10" width="8.88671875" customWidth="1"/>
    <col min="11" max="11" width="9.88671875" customWidth="1"/>
    <col min="12" max="12" width="10.88671875" customWidth="1"/>
    <col min="13" max="13" width="13.44140625" customWidth="1"/>
    <col min="14" max="14" width="10" customWidth="1"/>
    <col min="15" max="15" width="8.109375" customWidth="1"/>
    <col min="16" max="16" width="9.6640625" customWidth="1"/>
    <col min="17" max="17" width="10.33203125" bestFit="1" customWidth="1"/>
    <col min="18" max="18" width="10.109375" customWidth="1"/>
    <col min="19" max="19" width="10.88671875" customWidth="1"/>
    <col min="20" max="20" width="11.44140625" customWidth="1"/>
    <col min="21" max="21" width="9.6640625" bestFit="1" customWidth="1"/>
    <col min="22" max="23" width="10.33203125" bestFit="1" customWidth="1"/>
    <col min="24" max="24" width="9.5546875" bestFit="1" customWidth="1"/>
    <col min="25" max="25" width="9.88671875" bestFit="1" customWidth="1"/>
    <col min="26" max="26" width="15.44140625" customWidth="1"/>
    <col min="27" max="27" width="12.109375" customWidth="1"/>
    <col min="28" max="28" width="22.109375" style="15" customWidth="1"/>
    <col min="29" max="29" width="20.6640625" style="15" customWidth="1"/>
    <col min="30" max="30" width="22.44140625" style="15" customWidth="1"/>
    <col min="34" max="34" width="18.6640625" customWidth="1"/>
    <col min="35" max="35" width="17.109375" customWidth="1"/>
    <col min="37" max="37" width="17.109375" customWidth="1"/>
  </cols>
  <sheetData>
    <row r="1" spans="1:38" ht="15" thickBot="1">
      <c r="A1" s="21" t="s">
        <v>74</v>
      </c>
      <c r="C1" s="15" t="s">
        <v>139</v>
      </c>
      <c r="D1" s="15"/>
      <c r="E1" s="15"/>
      <c r="F1" s="15"/>
      <c r="G1" s="15"/>
      <c r="H1" s="15" t="s">
        <v>140</v>
      </c>
      <c r="I1" s="15"/>
      <c r="M1" s="15" t="s">
        <v>141</v>
      </c>
      <c r="O1" s="369"/>
      <c r="P1" s="369"/>
      <c r="Q1" s="101"/>
      <c r="S1" s="175" t="s">
        <v>422</v>
      </c>
      <c r="T1" s="209"/>
      <c r="U1" s="209"/>
      <c r="V1" s="209"/>
      <c r="W1" s="209"/>
      <c r="X1" s="370" t="s">
        <v>427</v>
      </c>
      <c r="Y1" s="371"/>
      <c r="Z1" s="15" t="s">
        <v>425</v>
      </c>
      <c r="AH1" s="15" t="s">
        <v>43</v>
      </c>
    </row>
    <row r="2" spans="1:38" s="59" customFormat="1" ht="159" thickBot="1">
      <c r="A2" s="268" t="s">
        <v>431</v>
      </c>
      <c r="B2" s="269" t="s">
        <v>432</v>
      </c>
      <c r="C2" s="181" t="s">
        <v>398</v>
      </c>
      <c r="D2" s="331" t="s">
        <v>520</v>
      </c>
      <c r="E2" s="260" t="s">
        <v>521</v>
      </c>
      <c r="F2" s="331" t="s">
        <v>522</v>
      </c>
      <c r="G2" s="61" t="s">
        <v>523</v>
      </c>
      <c r="H2" s="182" t="s">
        <v>429</v>
      </c>
      <c r="I2" s="183" t="s">
        <v>414</v>
      </c>
      <c r="J2" s="184" t="s">
        <v>415</v>
      </c>
      <c r="K2" s="184" t="s">
        <v>423</v>
      </c>
      <c r="L2" s="208" t="s">
        <v>424</v>
      </c>
      <c r="M2" s="182" t="s">
        <v>75</v>
      </c>
      <c r="N2" s="185" t="s">
        <v>76</v>
      </c>
      <c r="O2" s="184" t="s">
        <v>77</v>
      </c>
      <c r="P2" s="184" t="s">
        <v>435</v>
      </c>
      <c r="Q2" s="185" t="s">
        <v>413</v>
      </c>
      <c r="R2" s="208" t="s">
        <v>143</v>
      </c>
      <c r="S2" s="182" t="s">
        <v>78</v>
      </c>
      <c r="T2" s="183" t="s">
        <v>79</v>
      </c>
      <c r="U2" s="183" t="s">
        <v>80</v>
      </c>
      <c r="V2" s="184" t="s">
        <v>81</v>
      </c>
      <c r="W2" s="208" t="s">
        <v>501</v>
      </c>
      <c r="X2" s="314" t="s">
        <v>426</v>
      </c>
      <c r="Y2" s="208" t="s">
        <v>516</v>
      </c>
      <c r="Z2" s="303" t="s">
        <v>138</v>
      </c>
      <c r="AA2" s="304" t="s">
        <v>378</v>
      </c>
      <c r="AB2" s="91" t="s">
        <v>379</v>
      </c>
      <c r="AC2" s="180" t="s">
        <v>418</v>
      </c>
      <c r="AD2" s="245" t="s">
        <v>527</v>
      </c>
      <c r="AE2" s="208" t="s">
        <v>82</v>
      </c>
      <c r="AG2" s="365" t="s">
        <v>502</v>
      </c>
      <c r="AH2" s="366"/>
      <c r="AI2" s="315" t="s">
        <v>433</v>
      </c>
      <c r="AJ2" s="367" t="s">
        <v>416</v>
      </c>
      <c r="AK2" s="368"/>
      <c r="AL2" s="104"/>
    </row>
    <row r="3" spans="1:38" s="103" customFormat="1" ht="15" customHeight="1">
      <c r="A3" s="270">
        <v>1</v>
      </c>
      <c r="B3" s="271" t="s">
        <v>107</v>
      </c>
      <c r="C3" s="191" t="s">
        <v>65</v>
      </c>
      <c r="D3" s="177" t="s">
        <v>65</v>
      </c>
      <c r="E3" s="177" t="s">
        <v>83</v>
      </c>
      <c r="F3" s="192" t="s">
        <v>83</v>
      </c>
      <c r="G3" s="239">
        <f>MIN(3,COUNTIF(C3:F3,"YES")+COUNTIF(C3,"YES")+COUNTIF(E3,"YES"))</f>
        <v>0</v>
      </c>
      <c r="H3" s="176" t="s">
        <v>44</v>
      </c>
      <c r="I3" s="177" t="s">
        <v>44</v>
      </c>
      <c r="J3" s="178" t="s">
        <v>44</v>
      </c>
      <c r="K3" s="178" t="s">
        <v>44</v>
      </c>
      <c r="L3" s="239">
        <f>COUNTIF(H3:K3,"YES")</f>
        <v>4</v>
      </c>
      <c r="M3" s="176" t="s">
        <v>41</v>
      </c>
      <c r="N3" s="210" t="s">
        <v>41</v>
      </c>
      <c r="O3" s="210" t="s">
        <v>41</v>
      </c>
      <c r="P3" s="211" t="s">
        <v>65</v>
      </c>
      <c r="Q3" s="212" t="s">
        <v>41</v>
      </c>
      <c r="R3" s="239">
        <f t="shared" ref="R3:R5" si="0">MIN(3,COUNTIF(M3:Q3,"YES"))</f>
        <v>0</v>
      </c>
      <c r="S3" s="213" t="s">
        <v>44</v>
      </c>
      <c r="T3" s="210" t="s">
        <v>44</v>
      </c>
      <c r="U3" s="210" t="s">
        <v>44</v>
      </c>
      <c r="V3" s="214" t="s">
        <v>44</v>
      </c>
      <c r="W3" s="243">
        <f>IF(COUNTIF(S3:V3,"YES")&gt;=2,1,0)</f>
        <v>1</v>
      </c>
      <c r="X3" s="179" t="s">
        <v>41</v>
      </c>
      <c r="Y3" s="295">
        <f>COUNTIF(X3,"YES")</f>
        <v>0</v>
      </c>
      <c r="Z3" s="191" t="s">
        <v>65</v>
      </c>
      <c r="AA3" s="305" t="s">
        <v>44</v>
      </c>
      <c r="AB3" s="192" t="s">
        <v>44</v>
      </c>
      <c r="AC3" s="299" t="s">
        <v>44</v>
      </c>
      <c r="AD3" s="246">
        <v>2</v>
      </c>
      <c r="AE3" s="272">
        <f t="shared" ref="AE3:AE21" si="1">G3+L3+R3+W3+Y3+AD3</f>
        <v>7</v>
      </c>
      <c r="AG3" s="225">
        <v>9</v>
      </c>
      <c r="AH3" s="226" t="s">
        <v>109</v>
      </c>
      <c r="AI3" s="316">
        <v>156</v>
      </c>
      <c r="AJ3" s="233">
        <v>1</v>
      </c>
      <c r="AK3" s="234" t="s">
        <v>109</v>
      </c>
    </row>
    <row r="4" spans="1:38" ht="15" thickBot="1">
      <c r="A4" s="266">
        <v>2</v>
      </c>
      <c r="B4" s="57" t="s">
        <v>231</v>
      </c>
      <c r="C4" s="186" t="s">
        <v>65</v>
      </c>
      <c r="D4" s="166" t="s">
        <v>65</v>
      </c>
      <c r="E4" s="166" t="s">
        <v>65</v>
      </c>
      <c r="F4" s="193" t="s">
        <v>65</v>
      </c>
      <c r="G4" s="239">
        <f t="shared" ref="G4:G21" si="2">MIN(3,COUNTIF(C4:F4,"YES")+COUNTIF(C4,"YES")+COUNTIF(E4,"YES"))</f>
        <v>0</v>
      </c>
      <c r="H4" s="165" t="s">
        <v>44</v>
      </c>
      <c r="I4" s="166" t="s">
        <v>44</v>
      </c>
      <c r="J4" s="167" t="s">
        <v>44</v>
      </c>
      <c r="K4" s="167" t="s">
        <v>65</v>
      </c>
      <c r="L4" s="240">
        <f t="shared" ref="L4:L21" si="3">COUNTIF(H4:K4,"YES")</f>
        <v>3</v>
      </c>
      <c r="M4" s="173" t="s">
        <v>41</v>
      </c>
      <c r="N4" s="215" t="s">
        <v>41</v>
      </c>
      <c r="O4" s="199" t="s">
        <v>41</v>
      </c>
      <c r="P4" s="215" t="s">
        <v>65</v>
      </c>
      <c r="Q4" s="262" t="s">
        <v>44</v>
      </c>
      <c r="R4" s="240">
        <f t="shared" si="0"/>
        <v>1</v>
      </c>
      <c r="S4" s="217" t="s">
        <v>44</v>
      </c>
      <c r="T4" s="217" t="s">
        <v>65</v>
      </c>
      <c r="U4" s="217" t="s">
        <v>65</v>
      </c>
      <c r="V4" s="216" t="s">
        <v>65</v>
      </c>
      <c r="W4" s="243">
        <f>IF(COUNTIF(S4:V4,"YES")&gt;=2,1,0)</f>
        <v>0</v>
      </c>
      <c r="X4" s="172" t="s">
        <v>44</v>
      </c>
      <c r="Y4" s="296">
        <f t="shared" ref="Y4:Y26" si="4">COUNTIF(X4,"YES")</f>
        <v>1</v>
      </c>
      <c r="Z4" s="306" t="s">
        <v>65</v>
      </c>
      <c r="AA4" s="174" t="s">
        <v>65</v>
      </c>
      <c r="AB4" s="307" t="s">
        <v>142</v>
      </c>
      <c r="AC4" s="300" t="s">
        <v>44</v>
      </c>
      <c r="AD4" s="247">
        <v>1</v>
      </c>
      <c r="AE4" s="248">
        <f t="shared" si="1"/>
        <v>6</v>
      </c>
      <c r="AG4" s="227">
        <v>9</v>
      </c>
      <c r="AH4" s="228" t="s">
        <v>110</v>
      </c>
      <c r="AI4" s="317">
        <v>167</v>
      </c>
      <c r="AJ4" s="333">
        <v>2</v>
      </c>
      <c r="AK4" s="334" t="s">
        <v>110</v>
      </c>
    </row>
    <row r="5" spans="1:38">
      <c r="A5" s="266">
        <v>3</v>
      </c>
      <c r="B5" s="57" t="s">
        <v>135</v>
      </c>
      <c r="C5" s="187" t="s">
        <v>65</v>
      </c>
      <c r="D5" s="166" t="s">
        <v>65</v>
      </c>
      <c r="E5" s="166" t="s">
        <v>65</v>
      </c>
      <c r="F5" s="193" t="s">
        <v>65</v>
      </c>
      <c r="G5" s="239">
        <f t="shared" si="2"/>
        <v>0</v>
      </c>
      <c r="H5" s="261" t="s">
        <v>65</v>
      </c>
      <c r="I5" s="166" t="s">
        <v>65</v>
      </c>
      <c r="J5" s="167" t="s">
        <v>65</v>
      </c>
      <c r="K5" s="167" t="s">
        <v>65</v>
      </c>
      <c r="L5" s="240">
        <f t="shared" si="3"/>
        <v>0</v>
      </c>
      <c r="M5" s="165" t="s">
        <v>44</v>
      </c>
      <c r="N5" s="216" t="s">
        <v>44</v>
      </c>
      <c r="O5" s="216" t="s">
        <v>44</v>
      </c>
      <c r="P5" s="215" t="s">
        <v>65</v>
      </c>
      <c r="Q5" s="262" t="s">
        <v>65</v>
      </c>
      <c r="R5" s="240">
        <f t="shared" si="0"/>
        <v>3</v>
      </c>
      <c r="S5" s="217" t="s">
        <v>65</v>
      </c>
      <c r="T5" s="215" t="s">
        <v>65</v>
      </c>
      <c r="U5" s="215" t="s">
        <v>65</v>
      </c>
      <c r="V5" s="216" t="s">
        <v>44</v>
      </c>
      <c r="W5" s="243">
        <f t="shared" ref="W5:W11" si="5">IF(COUNTIF(S5:V5,"YES")&gt;=2,1,0)</f>
        <v>0</v>
      </c>
      <c r="X5" s="172" t="s">
        <v>44</v>
      </c>
      <c r="Y5" s="296">
        <f t="shared" si="4"/>
        <v>1</v>
      </c>
      <c r="Z5" s="187" t="s">
        <v>65</v>
      </c>
      <c r="AA5" s="174" t="s">
        <v>65</v>
      </c>
      <c r="AB5" s="307" t="s">
        <v>142</v>
      </c>
      <c r="AC5" s="301" t="s">
        <v>65</v>
      </c>
      <c r="AD5" s="247">
        <f>MIN(IF(AC5="NO",1,2),IF(COUNTIF(Z5:AC5,"YES")&gt;=2,2,ROUND(-1/3+4/3*COUNTIF(Z5:AC5,"YES")+2/3*COUNTIF(Z5:AC5,"YES/NO"),0)))</f>
        <v>0</v>
      </c>
      <c r="AE5" s="248">
        <f t="shared" si="1"/>
        <v>4</v>
      </c>
      <c r="AG5" s="227">
        <v>8</v>
      </c>
      <c r="AH5" s="228" t="s">
        <v>257</v>
      </c>
      <c r="AI5" s="335">
        <v>169</v>
      </c>
      <c r="AJ5" s="320">
        <v>3</v>
      </c>
      <c r="AK5" s="234" t="s">
        <v>134</v>
      </c>
    </row>
    <row r="6" spans="1:38">
      <c r="A6" s="266">
        <v>4</v>
      </c>
      <c r="B6" s="57" t="s">
        <v>109</v>
      </c>
      <c r="C6" s="187" t="s">
        <v>44</v>
      </c>
      <c r="D6" s="166" t="s">
        <v>44</v>
      </c>
      <c r="E6" s="166" t="s">
        <v>44</v>
      </c>
      <c r="F6" s="193" t="s">
        <v>44</v>
      </c>
      <c r="G6" s="239">
        <f t="shared" si="2"/>
        <v>3</v>
      </c>
      <c r="H6" s="165" t="s">
        <v>44</v>
      </c>
      <c r="I6" s="166" t="s">
        <v>44</v>
      </c>
      <c r="J6" s="167" t="s">
        <v>44</v>
      </c>
      <c r="K6" s="167" t="s">
        <v>44</v>
      </c>
      <c r="L6" s="240">
        <f t="shared" si="3"/>
        <v>4</v>
      </c>
      <c r="M6" s="165" t="s">
        <v>41</v>
      </c>
      <c r="N6" s="216" t="s">
        <v>41</v>
      </c>
      <c r="O6" s="216" t="s">
        <v>41</v>
      </c>
      <c r="P6" s="215" t="s">
        <v>65</v>
      </c>
      <c r="Q6" s="262" t="s">
        <v>41</v>
      </c>
      <c r="R6" s="240">
        <f>MIN(3,COUNTIF(M6:Q6,"YES"))</f>
        <v>0</v>
      </c>
      <c r="S6" s="216" t="s">
        <v>44</v>
      </c>
      <c r="T6" s="216" t="s">
        <v>44</v>
      </c>
      <c r="U6" s="216" t="s">
        <v>44</v>
      </c>
      <c r="V6" s="216" t="s">
        <v>44</v>
      </c>
      <c r="W6" s="243">
        <f t="shared" si="5"/>
        <v>1</v>
      </c>
      <c r="X6" s="172" t="s">
        <v>41</v>
      </c>
      <c r="Y6" s="297">
        <f t="shared" si="4"/>
        <v>0</v>
      </c>
      <c r="Z6" s="187" t="s">
        <v>65</v>
      </c>
      <c r="AA6" s="174" t="s">
        <v>65</v>
      </c>
      <c r="AB6" s="193" t="s">
        <v>142</v>
      </c>
      <c r="AC6" s="301" t="s">
        <v>142</v>
      </c>
      <c r="AD6" s="247">
        <f>MIN(IF(AC6="NO",1,2),IF(COUNTIF(Z6:AC6,"YES")&gt;=2,2,ROUND(-1/3+4/3*COUNTIF(Z6:AC6,"YES")+2/3*COUNTIF(Z6:AC6,"YES/NO"),0)))</f>
        <v>1</v>
      </c>
      <c r="AE6" s="248">
        <f t="shared" si="1"/>
        <v>9</v>
      </c>
      <c r="AG6" s="227">
        <v>8</v>
      </c>
      <c r="AH6" s="228" t="s">
        <v>91</v>
      </c>
      <c r="AI6" s="335">
        <v>44</v>
      </c>
      <c r="AJ6" s="336">
        <v>4</v>
      </c>
      <c r="AK6" s="236" t="s">
        <v>124</v>
      </c>
    </row>
    <row r="7" spans="1:38">
      <c r="A7" s="266">
        <v>5</v>
      </c>
      <c r="B7" s="57" t="s">
        <v>118</v>
      </c>
      <c r="C7" s="186" t="s">
        <v>65</v>
      </c>
      <c r="D7" s="166" t="s">
        <v>65</v>
      </c>
      <c r="E7" s="166" t="s">
        <v>83</v>
      </c>
      <c r="F7" s="193" t="s">
        <v>83</v>
      </c>
      <c r="G7" s="239">
        <f t="shared" si="2"/>
        <v>0</v>
      </c>
      <c r="H7" s="165" t="s">
        <v>44</v>
      </c>
      <c r="I7" s="166" t="s">
        <v>44</v>
      </c>
      <c r="J7" s="167" t="s">
        <v>44</v>
      </c>
      <c r="K7" s="167" t="s">
        <v>44</v>
      </c>
      <c r="L7" s="240">
        <f t="shared" si="3"/>
        <v>4</v>
      </c>
      <c r="M7" s="165" t="s">
        <v>41</v>
      </c>
      <c r="N7" s="216" t="s">
        <v>41</v>
      </c>
      <c r="O7" s="216" t="s">
        <v>41</v>
      </c>
      <c r="P7" s="215" t="s">
        <v>65</v>
      </c>
      <c r="Q7" s="262" t="s">
        <v>41</v>
      </c>
      <c r="R7" s="240">
        <f t="shared" ref="R7:R26" si="6">MIN(3,COUNTIF(M7:Q7,"YES"))</f>
        <v>0</v>
      </c>
      <c r="S7" s="216" t="s">
        <v>44</v>
      </c>
      <c r="T7" s="216" t="s">
        <v>44</v>
      </c>
      <c r="U7" s="216" t="s">
        <v>44</v>
      </c>
      <c r="V7" s="216" t="s">
        <v>44</v>
      </c>
      <c r="W7" s="243">
        <f>IF(COUNTIF(S7:V7,"YES")&gt;=2,1,0)</f>
        <v>1</v>
      </c>
      <c r="X7" s="172" t="s">
        <v>41</v>
      </c>
      <c r="Y7" s="296">
        <f t="shared" si="4"/>
        <v>0</v>
      </c>
      <c r="Z7" s="187" t="s">
        <v>65</v>
      </c>
      <c r="AA7" s="174" t="s">
        <v>65</v>
      </c>
      <c r="AB7" s="307" t="s">
        <v>142</v>
      </c>
      <c r="AC7" s="301" t="s">
        <v>44</v>
      </c>
      <c r="AD7" s="247">
        <v>1</v>
      </c>
      <c r="AE7" s="248">
        <f t="shared" si="1"/>
        <v>6</v>
      </c>
      <c r="AG7" s="227">
        <v>8</v>
      </c>
      <c r="AH7" s="228" t="s">
        <v>126</v>
      </c>
      <c r="AI7" s="335">
        <v>72</v>
      </c>
      <c r="AJ7" s="235">
        <v>5</v>
      </c>
      <c r="AK7" s="236" t="s">
        <v>125</v>
      </c>
    </row>
    <row r="8" spans="1:38">
      <c r="A8" s="266">
        <v>6</v>
      </c>
      <c r="B8" s="57" t="s">
        <v>110</v>
      </c>
      <c r="C8" s="187" t="s">
        <v>44</v>
      </c>
      <c r="D8" s="215" t="s">
        <v>44</v>
      </c>
      <c r="E8" s="215" t="s">
        <v>83</v>
      </c>
      <c r="F8" s="311" t="s">
        <v>83</v>
      </c>
      <c r="G8" s="239">
        <f t="shared" si="2"/>
        <v>3</v>
      </c>
      <c r="H8" s="165" t="s">
        <v>44</v>
      </c>
      <c r="I8" s="166" t="s">
        <v>44</v>
      </c>
      <c r="J8" s="167" t="s">
        <v>44</v>
      </c>
      <c r="K8" s="167" t="s">
        <v>44</v>
      </c>
      <c r="L8" s="240">
        <f t="shared" si="3"/>
        <v>4</v>
      </c>
      <c r="M8" s="165" t="s">
        <v>41</v>
      </c>
      <c r="N8" s="216" t="s">
        <v>41</v>
      </c>
      <c r="O8" s="216" t="s">
        <v>41</v>
      </c>
      <c r="P8" s="215" t="s">
        <v>65</v>
      </c>
      <c r="Q8" s="262" t="s">
        <v>41</v>
      </c>
      <c r="R8" s="240">
        <f t="shared" si="6"/>
        <v>0</v>
      </c>
      <c r="S8" s="216" t="s">
        <v>44</v>
      </c>
      <c r="T8" s="216" t="s">
        <v>44</v>
      </c>
      <c r="U8" s="216" t="s">
        <v>44</v>
      </c>
      <c r="V8" s="216" t="s">
        <v>44</v>
      </c>
      <c r="W8" s="243">
        <f t="shared" si="5"/>
        <v>1</v>
      </c>
      <c r="X8" s="172" t="s">
        <v>41</v>
      </c>
      <c r="Y8" s="296">
        <f t="shared" si="4"/>
        <v>0</v>
      </c>
      <c r="Z8" s="187" t="s">
        <v>65</v>
      </c>
      <c r="AA8" s="174" t="s">
        <v>65</v>
      </c>
      <c r="AB8" s="193" t="s">
        <v>142</v>
      </c>
      <c r="AC8" s="301" t="s">
        <v>44</v>
      </c>
      <c r="AD8" s="247">
        <v>1</v>
      </c>
      <c r="AE8" s="248">
        <f t="shared" si="1"/>
        <v>9</v>
      </c>
      <c r="AG8" s="227">
        <v>8</v>
      </c>
      <c r="AH8" s="228" t="s">
        <v>134</v>
      </c>
      <c r="AI8" s="337">
        <v>17</v>
      </c>
      <c r="AJ8" s="235">
        <v>6</v>
      </c>
      <c r="AK8" s="236" t="s">
        <v>91</v>
      </c>
    </row>
    <row r="9" spans="1:38">
      <c r="A9" s="266">
        <v>7</v>
      </c>
      <c r="B9" s="57" t="s">
        <v>257</v>
      </c>
      <c r="C9" s="187" t="s">
        <v>44</v>
      </c>
      <c r="D9" s="215" t="s">
        <v>65</v>
      </c>
      <c r="E9" s="215" t="s">
        <v>83</v>
      </c>
      <c r="F9" s="311" t="s">
        <v>83</v>
      </c>
      <c r="G9" s="239">
        <f t="shared" si="2"/>
        <v>2</v>
      </c>
      <c r="H9" s="165" t="s">
        <v>44</v>
      </c>
      <c r="I9" s="166" t="s">
        <v>65</v>
      </c>
      <c r="J9" s="167" t="s">
        <v>65</v>
      </c>
      <c r="K9" s="167" t="s">
        <v>65</v>
      </c>
      <c r="L9" s="240">
        <f t="shared" si="3"/>
        <v>1</v>
      </c>
      <c r="M9" s="165" t="s">
        <v>65</v>
      </c>
      <c r="N9" s="216" t="s">
        <v>44</v>
      </c>
      <c r="O9" s="216" t="s">
        <v>83</v>
      </c>
      <c r="P9" s="215" t="s">
        <v>44</v>
      </c>
      <c r="Q9" s="262" t="s">
        <v>65</v>
      </c>
      <c r="R9" s="240">
        <f t="shared" si="6"/>
        <v>2</v>
      </c>
      <c r="S9" s="216" t="s">
        <v>44</v>
      </c>
      <c r="T9" s="216" t="s">
        <v>44</v>
      </c>
      <c r="U9" s="216" t="s">
        <v>44</v>
      </c>
      <c r="V9" s="216" t="s">
        <v>44</v>
      </c>
      <c r="W9" s="243">
        <f>IF(COUNTIF(S9:V9,"YES")&gt;=2,1,0)</f>
        <v>1</v>
      </c>
      <c r="X9" s="172" t="s">
        <v>44</v>
      </c>
      <c r="Y9" s="297">
        <f t="shared" si="4"/>
        <v>1</v>
      </c>
      <c r="Z9" s="187" t="s">
        <v>44</v>
      </c>
      <c r="AA9" s="174" t="s">
        <v>65</v>
      </c>
      <c r="AB9" s="307" t="s">
        <v>142</v>
      </c>
      <c r="AC9" s="300" t="s">
        <v>65</v>
      </c>
      <c r="AD9" s="247">
        <v>1</v>
      </c>
      <c r="AE9" s="248">
        <f t="shared" si="1"/>
        <v>8</v>
      </c>
      <c r="AG9" s="227">
        <v>8</v>
      </c>
      <c r="AH9" s="229" t="s">
        <v>125</v>
      </c>
      <c r="AI9" s="335">
        <v>36</v>
      </c>
      <c r="AJ9" s="336">
        <v>7</v>
      </c>
      <c r="AK9" s="236" t="s">
        <v>126</v>
      </c>
    </row>
    <row r="10" spans="1:38" ht="15" thickBot="1">
      <c r="A10" s="266">
        <v>8</v>
      </c>
      <c r="B10" s="57" t="s">
        <v>90</v>
      </c>
      <c r="C10" s="187" t="s">
        <v>65</v>
      </c>
      <c r="D10" s="215" t="s">
        <v>65</v>
      </c>
      <c r="E10" s="215" t="s">
        <v>83</v>
      </c>
      <c r="F10" s="311" t="s">
        <v>83</v>
      </c>
      <c r="G10" s="239">
        <f t="shared" si="2"/>
        <v>0</v>
      </c>
      <c r="H10" s="165" t="s">
        <v>44</v>
      </c>
      <c r="I10" s="166" t="s">
        <v>44</v>
      </c>
      <c r="J10" s="167" t="s">
        <v>65</v>
      </c>
      <c r="K10" s="167" t="s">
        <v>65</v>
      </c>
      <c r="L10" s="240">
        <f t="shared" si="3"/>
        <v>2</v>
      </c>
      <c r="M10" s="165" t="s">
        <v>44</v>
      </c>
      <c r="N10" s="199" t="s">
        <v>83</v>
      </c>
      <c r="O10" s="216" t="s">
        <v>44</v>
      </c>
      <c r="P10" s="215" t="s">
        <v>65</v>
      </c>
      <c r="Q10" s="262" t="s">
        <v>65</v>
      </c>
      <c r="R10" s="240">
        <f t="shared" si="6"/>
        <v>2</v>
      </c>
      <c r="S10" s="216" t="s">
        <v>44</v>
      </c>
      <c r="T10" s="216" t="s">
        <v>44</v>
      </c>
      <c r="U10" s="216" t="s">
        <v>44</v>
      </c>
      <c r="V10" s="216" t="s">
        <v>44</v>
      </c>
      <c r="W10" s="243">
        <f t="shared" si="5"/>
        <v>1</v>
      </c>
      <c r="X10" s="172" t="s">
        <v>44</v>
      </c>
      <c r="Y10" s="296">
        <f t="shared" si="4"/>
        <v>1</v>
      </c>
      <c r="Z10" s="187" t="s">
        <v>65</v>
      </c>
      <c r="AA10" s="174" t="s">
        <v>65</v>
      </c>
      <c r="AB10" s="193" t="s">
        <v>142</v>
      </c>
      <c r="AC10" s="300" t="s">
        <v>44</v>
      </c>
      <c r="AD10" s="247">
        <v>1</v>
      </c>
      <c r="AE10" s="248">
        <f t="shared" si="1"/>
        <v>7</v>
      </c>
      <c r="AG10" s="227">
        <v>8</v>
      </c>
      <c r="AH10" s="228" t="s">
        <v>124</v>
      </c>
      <c r="AI10" s="335">
        <v>20</v>
      </c>
      <c r="AJ10" s="333">
        <v>8</v>
      </c>
      <c r="AK10" s="334" t="s">
        <v>257</v>
      </c>
    </row>
    <row r="11" spans="1:38" ht="15" thickBot="1">
      <c r="A11" s="266">
        <v>9</v>
      </c>
      <c r="B11" s="57" t="s">
        <v>111</v>
      </c>
      <c r="C11" s="186" t="s">
        <v>65</v>
      </c>
      <c r="D11" s="215" t="s">
        <v>65</v>
      </c>
      <c r="E11" s="215" t="s">
        <v>83</v>
      </c>
      <c r="F11" s="311" t="s">
        <v>83</v>
      </c>
      <c r="G11" s="239">
        <f t="shared" si="2"/>
        <v>0</v>
      </c>
      <c r="H11" s="165" t="s">
        <v>44</v>
      </c>
      <c r="I11" s="166" t="s">
        <v>44</v>
      </c>
      <c r="J11" s="167" t="s">
        <v>44</v>
      </c>
      <c r="K11" s="167" t="s">
        <v>44</v>
      </c>
      <c r="L11" s="240">
        <f t="shared" si="3"/>
        <v>4</v>
      </c>
      <c r="M11" s="165" t="s">
        <v>41</v>
      </c>
      <c r="N11" s="216" t="s">
        <v>41</v>
      </c>
      <c r="O11" s="216" t="s">
        <v>41</v>
      </c>
      <c r="P11" s="215" t="s">
        <v>65</v>
      </c>
      <c r="Q11" s="262" t="s">
        <v>41</v>
      </c>
      <c r="R11" s="240">
        <f t="shared" si="6"/>
        <v>0</v>
      </c>
      <c r="S11" s="216" t="s">
        <v>44</v>
      </c>
      <c r="T11" s="216" t="s">
        <v>44</v>
      </c>
      <c r="U11" s="216" t="s">
        <v>44</v>
      </c>
      <c r="V11" s="216" t="s">
        <v>44</v>
      </c>
      <c r="W11" s="243">
        <f t="shared" si="5"/>
        <v>1</v>
      </c>
      <c r="X11" s="252" t="s">
        <v>41</v>
      </c>
      <c r="Y11" s="296">
        <f t="shared" si="4"/>
        <v>0</v>
      </c>
      <c r="Z11" s="187" t="s">
        <v>65</v>
      </c>
      <c r="AA11" s="174" t="s">
        <v>65</v>
      </c>
      <c r="AB11" s="193" t="s">
        <v>142</v>
      </c>
      <c r="AC11" s="301" t="s">
        <v>65</v>
      </c>
      <c r="AD11" s="247">
        <f>MIN(IF(AC11="NO",1,2),IF(COUNTIF(Z11:AC11,"YES")&gt;=2,2,ROUND(-1/3+4/3*COUNTIF(Z11:AC11,"YES")+2/3*COUNTIF(Z11:AC11,"YES/NO"),0)))</f>
        <v>0</v>
      </c>
      <c r="AE11" s="248">
        <f t="shared" si="1"/>
        <v>5</v>
      </c>
      <c r="AG11" s="253">
        <v>7</v>
      </c>
      <c r="AH11" s="230" t="s">
        <v>107</v>
      </c>
      <c r="AI11" s="338">
        <v>145</v>
      </c>
      <c r="AJ11" s="320">
        <v>9</v>
      </c>
      <c r="AK11" s="234" t="s">
        <v>428</v>
      </c>
    </row>
    <row r="12" spans="1:38">
      <c r="A12" s="266">
        <v>10</v>
      </c>
      <c r="B12" s="57" t="s">
        <v>428</v>
      </c>
      <c r="C12" s="187" t="s">
        <v>44</v>
      </c>
      <c r="D12" s="332" t="s">
        <v>65</v>
      </c>
      <c r="E12" s="332" t="s">
        <v>65</v>
      </c>
      <c r="F12" s="311" t="s">
        <v>65</v>
      </c>
      <c r="G12" s="239">
        <f t="shared" si="2"/>
        <v>2</v>
      </c>
      <c r="H12" s="165" t="s">
        <v>44</v>
      </c>
      <c r="I12" s="171" t="s">
        <v>65</v>
      </c>
      <c r="J12" s="167" t="s">
        <v>65</v>
      </c>
      <c r="K12" s="167" t="s">
        <v>65</v>
      </c>
      <c r="L12" s="240">
        <f t="shared" si="3"/>
        <v>1</v>
      </c>
      <c r="M12" s="165" t="s">
        <v>65</v>
      </c>
      <c r="N12" s="216" t="s">
        <v>83</v>
      </c>
      <c r="O12" s="216" t="s">
        <v>65</v>
      </c>
      <c r="P12" s="215" t="s">
        <v>44</v>
      </c>
      <c r="Q12" s="262" t="s">
        <v>44</v>
      </c>
      <c r="R12" s="240">
        <f t="shared" si="6"/>
        <v>2</v>
      </c>
      <c r="S12" s="216" t="s">
        <v>44</v>
      </c>
      <c r="T12" s="216" t="s">
        <v>44</v>
      </c>
      <c r="U12" s="216" t="s">
        <v>65</v>
      </c>
      <c r="V12" s="216" t="s">
        <v>44</v>
      </c>
      <c r="W12" s="243">
        <f>IF(COUNTIF(S12:V12,"YES")&gt;=2,1,0)</f>
        <v>1</v>
      </c>
      <c r="X12" s="172" t="s">
        <v>44</v>
      </c>
      <c r="Y12" s="297">
        <f t="shared" si="4"/>
        <v>1</v>
      </c>
      <c r="Z12" s="187" t="s">
        <v>65</v>
      </c>
      <c r="AA12" s="171" t="s">
        <v>44</v>
      </c>
      <c r="AB12" s="311" t="s">
        <v>65</v>
      </c>
      <c r="AC12" s="301" t="s">
        <v>65</v>
      </c>
      <c r="AD12" s="247">
        <v>0</v>
      </c>
      <c r="AE12" s="248">
        <f t="shared" si="1"/>
        <v>7</v>
      </c>
      <c r="AG12" s="225">
        <v>7</v>
      </c>
      <c r="AH12" s="226" t="s">
        <v>90</v>
      </c>
      <c r="AI12" s="339">
        <v>107</v>
      </c>
      <c r="AJ12" s="336">
        <v>10</v>
      </c>
      <c r="AK12" s="236" t="s">
        <v>90</v>
      </c>
    </row>
    <row r="13" spans="1:38">
      <c r="A13" s="266">
        <v>11</v>
      </c>
      <c r="B13" s="57" t="s">
        <v>91</v>
      </c>
      <c r="C13" s="187" t="s">
        <v>65</v>
      </c>
      <c r="D13" s="215" t="s">
        <v>65</v>
      </c>
      <c r="E13" s="215" t="s">
        <v>44</v>
      </c>
      <c r="F13" s="311" t="s">
        <v>44</v>
      </c>
      <c r="G13" s="239">
        <f t="shared" si="2"/>
        <v>3</v>
      </c>
      <c r="H13" s="165" t="s">
        <v>44</v>
      </c>
      <c r="I13" s="166" t="s">
        <v>44</v>
      </c>
      <c r="J13" s="167" t="s">
        <v>65</v>
      </c>
      <c r="K13" s="167" t="s">
        <v>65</v>
      </c>
      <c r="L13" s="240">
        <f t="shared" si="3"/>
        <v>2</v>
      </c>
      <c r="M13" s="165" t="s">
        <v>44</v>
      </c>
      <c r="N13" s="216" t="s">
        <v>65</v>
      </c>
      <c r="O13" s="216" t="s">
        <v>65</v>
      </c>
      <c r="P13" s="215" t="s">
        <v>65</v>
      </c>
      <c r="Q13" s="262" t="s">
        <v>65</v>
      </c>
      <c r="R13" s="240">
        <f t="shared" si="6"/>
        <v>1</v>
      </c>
      <c r="S13" s="217" t="s">
        <v>65</v>
      </c>
      <c r="T13" s="215" t="s">
        <v>65</v>
      </c>
      <c r="U13" s="218" t="s">
        <v>44</v>
      </c>
      <c r="V13" s="216" t="s">
        <v>44</v>
      </c>
      <c r="W13" s="243">
        <f>IF(COUNTIF(S13:V13,"YES")&gt;=2,1,0)</f>
        <v>1</v>
      </c>
      <c r="X13" s="172" t="s">
        <v>44</v>
      </c>
      <c r="Y13" s="296">
        <f t="shared" si="4"/>
        <v>1</v>
      </c>
      <c r="Z13" s="187" t="s">
        <v>65</v>
      </c>
      <c r="AA13" s="174" t="s">
        <v>65</v>
      </c>
      <c r="AB13" s="193" t="s">
        <v>142</v>
      </c>
      <c r="AC13" s="301" t="s">
        <v>65</v>
      </c>
      <c r="AD13" s="247">
        <f>MIN(IF(AC13="NO",1,2),IF(COUNTIF(Z13:AC13,"YES")&gt;=2,2,ROUND(-1/3+4/3*COUNTIF(Z13:AC13,"YES")+2/3*COUNTIF(Z13:AC13,"YES/NO"),0)))</f>
        <v>0</v>
      </c>
      <c r="AE13" s="248">
        <f t="shared" si="1"/>
        <v>8</v>
      </c>
      <c r="AG13" s="227">
        <v>7</v>
      </c>
      <c r="AH13" s="228" t="s">
        <v>372</v>
      </c>
      <c r="AI13" s="335">
        <v>40</v>
      </c>
      <c r="AJ13" s="235">
        <v>11</v>
      </c>
      <c r="AK13" s="236" t="s">
        <v>107</v>
      </c>
    </row>
    <row r="14" spans="1:38" ht="15" thickBot="1">
      <c r="A14" s="266">
        <v>12</v>
      </c>
      <c r="B14" s="57" t="s">
        <v>112</v>
      </c>
      <c r="C14" s="186" t="s">
        <v>65</v>
      </c>
      <c r="D14" s="215" t="s">
        <v>65</v>
      </c>
      <c r="E14" s="215" t="s">
        <v>65</v>
      </c>
      <c r="F14" s="311" t="s">
        <v>65</v>
      </c>
      <c r="G14" s="239">
        <f t="shared" si="2"/>
        <v>0</v>
      </c>
      <c r="H14" s="165" t="s">
        <v>44</v>
      </c>
      <c r="I14" s="166" t="s">
        <v>44</v>
      </c>
      <c r="J14" s="167" t="s">
        <v>44</v>
      </c>
      <c r="K14" s="167" t="s">
        <v>44</v>
      </c>
      <c r="L14" s="240">
        <f t="shared" si="3"/>
        <v>4</v>
      </c>
      <c r="M14" s="165" t="s">
        <v>41</v>
      </c>
      <c r="N14" s="216" t="s">
        <v>41</v>
      </c>
      <c r="O14" s="216" t="s">
        <v>41</v>
      </c>
      <c r="P14" s="215" t="s">
        <v>65</v>
      </c>
      <c r="Q14" s="262" t="s">
        <v>41</v>
      </c>
      <c r="R14" s="240">
        <f t="shared" si="6"/>
        <v>0</v>
      </c>
      <c r="S14" s="217" t="s">
        <v>44</v>
      </c>
      <c r="T14" s="217" t="s">
        <v>44</v>
      </c>
      <c r="U14" s="217" t="s">
        <v>44</v>
      </c>
      <c r="V14" s="217" t="s">
        <v>44</v>
      </c>
      <c r="W14" s="243">
        <f>IF(COUNTIF(S14:V14,"YES")&gt;=2,1,0)</f>
        <v>1</v>
      </c>
      <c r="X14" s="252" t="s">
        <v>41</v>
      </c>
      <c r="Y14" s="296">
        <f t="shared" si="4"/>
        <v>0</v>
      </c>
      <c r="Z14" s="187" t="s">
        <v>65</v>
      </c>
      <c r="AA14" s="174" t="s">
        <v>65</v>
      </c>
      <c r="AB14" s="193" t="s">
        <v>142</v>
      </c>
      <c r="AC14" s="301" t="s">
        <v>65</v>
      </c>
      <c r="AD14" s="247">
        <f>MIN(IF(AC14="NO",1,2),IF(COUNTIF(Z14:AC14,"YES")&gt;=2,2,ROUND(-1/3+4/3*COUNTIF(Z14:AC14,"YES")+2/3*COUNTIF(Z14:AC14,"YES/NO"),0)))</f>
        <v>0</v>
      </c>
      <c r="AE14" s="248">
        <f t="shared" si="1"/>
        <v>5</v>
      </c>
      <c r="AG14" s="227">
        <v>7</v>
      </c>
      <c r="AH14" s="228" t="s">
        <v>113</v>
      </c>
      <c r="AI14" s="335">
        <v>149.5</v>
      </c>
      <c r="AJ14" s="237">
        <v>12</v>
      </c>
      <c r="AK14" s="238" t="s">
        <v>113</v>
      </c>
    </row>
    <row r="15" spans="1:38" s="3" customFormat="1">
      <c r="A15" s="266">
        <v>13</v>
      </c>
      <c r="B15" s="57" t="s">
        <v>113</v>
      </c>
      <c r="C15" s="187" t="s">
        <v>44</v>
      </c>
      <c r="D15" s="215" t="s">
        <v>65</v>
      </c>
      <c r="E15" s="215" t="s">
        <v>83</v>
      </c>
      <c r="F15" s="311" t="s">
        <v>83</v>
      </c>
      <c r="G15" s="239">
        <f t="shared" si="2"/>
        <v>2</v>
      </c>
      <c r="H15" s="165" t="s">
        <v>44</v>
      </c>
      <c r="I15" s="166" t="s">
        <v>44</v>
      </c>
      <c r="J15" s="167" t="s">
        <v>44</v>
      </c>
      <c r="K15" s="167" t="s">
        <v>44</v>
      </c>
      <c r="L15" s="240">
        <f t="shared" si="3"/>
        <v>4</v>
      </c>
      <c r="M15" s="165" t="s">
        <v>41</v>
      </c>
      <c r="N15" s="215" t="s">
        <v>41</v>
      </c>
      <c r="O15" s="216" t="s">
        <v>41</v>
      </c>
      <c r="P15" s="215" t="s">
        <v>65</v>
      </c>
      <c r="Q15" s="262" t="s">
        <v>41</v>
      </c>
      <c r="R15" s="240">
        <f t="shared" si="6"/>
        <v>0</v>
      </c>
      <c r="S15" s="217" t="s">
        <v>44</v>
      </c>
      <c r="T15" s="217" t="s">
        <v>44</v>
      </c>
      <c r="U15" s="217" t="s">
        <v>44</v>
      </c>
      <c r="V15" s="217" t="s">
        <v>44</v>
      </c>
      <c r="W15" s="243">
        <f t="shared" ref="W15:W18" si="7">IF(COUNTIF(S15:V15,"YES")&gt;=2,1,0)</f>
        <v>1</v>
      </c>
      <c r="X15" s="252" t="s">
        <v>41</v>
      </c>
      <c r="Y15" s="297">
        <f t="shared" si="4"/>
        <v>0</v>
      </c>
      <c r="Z15" s="187" t="s">
        <v>65</v>
      </c>
      <c r="AA15" s="174" t="s">
        <v>65</v>
      </c>
      <c r="AB15" s="193" t="s">
        <v>142</v>
      </c>
      <c r="AC15" s="301" t="s">
        <v>65</v>
      </c>
      <c r="AD15" s="247">
        <f>MIN(IF(AC15="NO",1,2),IF(COUNTIF(Z15:AC15,"YES")&gt;=2,2,ROUND(-1/3+4/3*COUNTIF(Z15:AC15,"YES")+2/3*COUNTIF(Z15:AC15,"YES/NO"),0)))</f>
        <v>0</v>
      </c>
      <c r="AE15" s="248">
        <f t="shared" si="1"/>
        <v>7</v>
      </c>
      <c r="AG15" s="227">
        <v>6</v>
      </c>
      <c r="AH15" s="228" t="s">
        <v>231</v>
      </c>
      <c r="AI15" s="317">
        <v>165</v>
      </c>
      <c r="AJ15" s="235">
        <v>14</v>
      </c>
      <c r="AK15" s="236" t="s">
        <v>231</v>
      </c>
    </row>
    <row r="16" spans="1:38">
      <c r="A16" s="266">
        <v>14</v>
      </c>
      <c r="B16" s="57" t="s">
        <v>126</v>
      </c>
      <c r="C16" s="187" t="s">
        <v>44</v>
      </c>
      <c r="D16" s="215" t="s">
        <v>44</v>
      </c>
      <c r="E16" s="215" t="s">
        <v>44</v>
      </c>
      <c r="F16" s="311" t="s">
        <v>44</v>
      </c>
      <c r="G16" s="239">
        <f t="shared" si="2"/>
        <v>3</v>
      </c>
      <c r="H16" s="165" t="s">
        <v>44</v>
      </c>
      <c r="I16" s="166" t="s">
        <v>65</v>
      </c>
      <c r="J16" s="167" t="s">
        <v>65</v>
      </c>
      <c r="K16" s="167" t="s">
        <v>65</v>
      </c>
      <c r="L16" s="240">
        <f t="shared" si="3"/>
        <v>1</v>
      </c>
      <c r="M16" s="165" t="s">
        <v>44</v>
      </c>
      <c r="N16" s="216" t="s">
        <v>65</v>
      </c>
      <c r="O16" s="216" t="s">
        <v>65</v>
      </c>
      <c r="P16" s="215" t="s">
        <v>44</v>
      </c>
      <c r="Q16" s="262" t="s">
        <v>65</v>
      </c>
      <c r="R16" s="240">
        <f t="shared" si="6"/>
        <v>2</v>
      </c>
      <c r="S16" s="217" t="s">
        <v>65</v>
      </c>
      <c r="T16" s="217" t="s">
        <v>44</v>
      </c>
      <c r="U16" s="217" t="s">
        <v>44</v>
      </c>
      <c r="V16" s="217" t="s">
        <v>44</v>
      </c>
      <c r="W16" s="243">
        <f t="shared" si="7"/>
        <v>1</v>
      </c>
      <c r="X16" s="172" t="s">
        <v>44</v>
      </c>
      <c r="Y16" s="296">
        <f t="shared" si="4"/>
        <v>1</v>
      </c>
      <c r="Z16" s="187" t="s">
        <v>65</v>
      </c>
      <c r="AA16" s="174" t="s">
        <v>65</v>
      </c>
      <c r="AB16" s="193" t="s">
        <v>142</v>
      </c>
      <c r="AC16" s="301" t="s">
        <v>65</v>
      </c>
      <c r="AD16" s="249">
        <f>MIN(IF(AC16="NO",1,2),IF(COUNTIF(Z16:AC16,"YES")&gt;=2,2,ROUND(-1/3+4/3*COUNTIF(Z16:AC16,"YES")+2/3*COUNTIF(Z16:AC16,"YES/NO"),0)))</f>
        <v>0</v>
      </c>
      <c r="AE16" s="248">
        <f t="shared" si="1"/>
        <v>8</v>
      </c>
      <c r="AG16" s="227">
        <v>6</v>
      </c>
      <c r="AH16" s="228" t="s">
        <v>417</v>
      </c>
      <c r="AI16" s="317">
        <v>191</v>
      </c>
      <c r="AJ16" s="340">
        <v>13</v>
      </c>
      <c r="AK16" s="341" t="s">
        <v>181</v>
      </c>
    </row>
    <row r="17" spans="1:38" ht="15" thickBot="1">
      <c r="A17" s="266">
        <v>15</v>
      </c>
      <c r="B17" s="57" t="s">
        <v>181</v>
      </c>
      <c r="C17" s="186" t="s">
        <v>65</v>
      </c>
      <c r="D17" s="215" t="s">
        <v>65</v>
      </c>
      <c r="E17" s="215" t="s">
        <v>83</v>
      </c>
      <c r="F17" s="311" t="s">
        <v>83</v>
      </c>
      <c r="G17" s="239">
        <f t="shared" si="2"/>
        <v>0</v>
      </c>
      <c r="H17" s="165" t="s">
        <v>44</v>
      </c>
      <c r="I17" s="166" t="s">
        <v>44</v>
      </c>
      <c r="J17" s="167" t="s">
        <v>44</v>
      </c>
      <c r="K17" s="167" t="s">
        <v>65</v>
      </c>
      <c r="L17" s="240">
        <f t="shared" si="3"/>
        <v>3</v>
      </c>
      <c r="M17" s="165" t="s">
        <v>41</v>
      </c>
      <c r="N17" s="216" t="s">
        <v>41</v>
      </c>
      <c r="O17" s="216" t="s">
        <v>41</v>
      </c>
      <c r="P17" s="215" t="s">
        <v>65</v>
      </c>
      <c r="Q17" s="262" t="s">
        <v>65</v>
      </c>
      <c r="R17" s="240">
        <f t="shared" si="6"/>
        <v>0</v>
      </c>
      <c r="S17" s="217" t="s">
        <v>44</v>
      </c>
      <c r="T17" s="218" t="s">
        <v>65</v>
      </c>
      <c r="U17" s="219" t="s">
        <v>44</v>
      </c>
      <c r="V17" s="220" t="s">
        <v>44</v>
      </c>
      <c r="W17" s="243">
        <f>IF(COUNTIF(S17:V17,"YES")&gt;=2,1,0)</f>
        <v>1</v>
      </c>
      <c r="X17" s="172" t="s">
        <v>44</v>
      </c>
      <c r="Y17" s="296">
        <f t="shared" si="4"/>
        <v>1</v>
      </c>
      <c r="Z17" s="187" t="s">
        <v>65</v>
      </c>
      <c r="AA17" s="171" t="s">
        <v>65</v>
      </c>
      <c r="AB17" s="307" t="s">
        <v>44</v>
      </c>
      <c r="AC17" s="301" t="s">
        <v>44</v>
      </c>
      <c r="AD17" s="247">
        <v>1</v>
      </c>
      <c r="AE17" s="248">
        <f t="shared" si="1"/>
        <v>6</v>
      </c>
      <c r="AG17" s="253">
        <v>6</v>
      </c>
      <c r="AH17" s="230" t="s">
        <v>181</v>
      </c>
      <c r="AI17" s="318">
        <v>131</v>
      </c>
      <c r="AJ17" s="237">
        <v>15</v>
      </c>
      <c r="AK17" s="238" t="s">
        <v>417</v>
      </c>
    </row>
    <row r="18" spans="1:38">
      <c r="A18" s="266">
        <v>16</v>
      </c>
      <c r="B18" s="57" t="s">
        <v>134</v>
      </c>
      <c r="C18" s="187" t="s">
        <v>44</v>
      </c>
      <c r="D18" s="215" t="s">
        <v>44</v>
      </c>
      <c r="E18" s="215" t="s">
        <v>44</v>
      </c>
      <c r="F18" s="311" t="s">
        <v>44</v>
      </c>
      <c r="G18" s="239">
        <f t="shared" si="2"/>
        <v>3</v>
      </c>
      <c r="H18" s="173" t="s">
        <v>44</v>
      </c>
      <c r="I18" s="166" t="s">
        <v>65</v>
      </c>
      <c r="J18" s="167" t="s">
        <v>65</v>
      </c>
      <c r="K18" s="167" t="s">
        <v>65</v>
      </c>
      <c r="L18" s="240">
        <f t="shared" si="3"/>
        <v>1</v>
      </c>
      <c r="M18" s="165" t="s">
        <v>44</v>
      </c>
      <c r="N18" s="216" t="s">
        <v>44</v>
      </c>
      <c r="O18" s="216" t="s">
        <v>65</v>
      </c>
      <c r="P18" s="215" t="s">
        <v>65</v>
      </c>
      <c r="Q18" s="262" t="s">
        <v>65</v>
      </c>
      <c r="R18" s="240">
        <f t="shared" si="6"/>
        <v>2</v>
      </c>
      <c r="S18" s="217" t="s">
        <v>44</v>
      </c>
      <c r="T18" s="215" t="s">
        <v>44</v>
      </c>
      <c r="U18" s="217" t="s">
        <v>44</v>
      </c>
      <c r="V18" s="216" t="s">
        <v>44</v>
      </c>
      <c r="W18" s="243">
        <f t="shared" si="7"/>
        <v>1</v>
      </c>
      <c r="X18" s="172" t="s">
        <v>44</v>
      </c>
      <c r="Y18" s="297">
        <f t="shared" si="4"/>
        <v>1</v>
      </c>
      <c r="Z18" s="187" t="s">
        <v>65</v>
      </c>
      <c r="AA18" s="174" t="s">
        <v>65</v>
      </c>
      <c r="AB18" s="193" t="s">
        <v>65</v>
      </c>
      <c r="AC18" s="301" t="s">
        <v>65</v>
      </c>
      <c r="AD18" s="247">
        <f>MIN(IF(AC18="NO",1,2),IF(COUNTIF(Z18:AC18,"YES")&gt;=2,2,ROUND(-1/3+4/3*COUNTIF(Z18:AC18,"YES")+2/3*COUNTIF(Z18:AC18,"YES/NO"),0)))</f>
        <v>0</v>
      </c>
      <c r="AE18" s="248">
        <f t="shared" si="1"/>
        <v>8</v>
      </c>
      <c r="AG18" s="312">
        <v>5</v>
      </c>
      <c r="AH18" s="313" t="s">
        <v>111</v>
      </c>
      <c r="AI18" s="319">
        <v>160.5</v>
      </c>
      <c r="AJ18" s="231"/>
    </row>
    <row r="19" spans="1:38">
      <c r="A19" s="266">
        <v>17</v>
      </c>
      <c r="B19" s="57" t="s">
        <v>130</v>
      </c>
      <c r="C19" s="186" t="s">
        <v>65</v>
      </c>
      <c r="D19" s="215" t="s">
        <v>65</v>
      </c>
      <c r="E19" s="215" t="s">
        <v>65</v>
      </c>
      <c r="F19" s="311" t="s">
        <v>65</v>
      </c>
      <c r="G19" s="239">
        <f t="shared" si="2"/>
        <v>0</v>
      </c>
      <c r="H19" s="173" t="s">
        <v>65</v>
      </c>
      <c r="I19" s="166" t="s">
        <v>65</v>
      </c>
      <c r="J19" s="167" t="s">
        <v>65</v>
      </c>
      <c r="K19" s="167" t="s">
        <v>65</v>
      </c>
      <c r="L19" s="240">
        <f t="shared" si="3"/>
        <v>0</v>
      </c>
      <c r="M19" s="165" t="s">
        <v>65</v>
      </c>
      <c r="N19" s="216" t="s">
        <v>44</v>
      </c>
      <c r="O19" s="216" t="s">
        <v>65</v>
      </c>
      <c r="P19" s="215" t="s">
        <v>65</v>
      </c>
      <c r="Q19" s="262" t="s">
        <v>44</v>
      </c>
      <c r="R19" s="240">
        <f>MIN(3,COUNTIF(M19:Q19,"YES"))</f>
        <v>2</v>
      </c>
      <c r="S19" s="221" t="s">
        <v>65</v>
      </c>
      <c r="T19" s="221" t="s">
        <v>65</v>
      </c>
      <c r="U19" s="221" t="s">
        <v>65</v>
      </c>
      <c r="V19" s="221" t="s">
        <v>65</v>
      </c>
      <c r="W19" s="243">
        <f>IF(COUNTIF(S19:V19,"YES")&gt;=2,1,0)</f>
        <v>0</v>
      </c>
      <c r="X19" s="172" t="s">
        <v>44</v>
      </c>
      <c r="Y19" s="296">
        <f t="shared" si="4"/>
        <v>1</v>
      </c>
      <c r="Z19" s="308" t="s">
        <v>44</v>
      </c>
      <c r="AA19" s="218" t="s">
        <v>44</v>
      </c>
      <c r="AB19" s="309" t="s">
        <v>373</v>
      </c>
      <c r="AC19" s="310" t="s">
        <v>65</v>
      </c>
      <c r="AD19" s="247">
        <v>2</v>
      </c>
      <c r="AE19" s="248">
        <f t="shared" si="1"/>
        <v>5</v>
      </c>
      <c r="AG19" s="227">
        <v>5</v>
      </c>
      <c r="AH19" s="228" t="s">
        <v>112</v>
      </c>
      <c r="AI19" s="317">
        <v>148.5</v>
      </c>
      <c r="AJ19" s="209"/>
      <c r="AK19" s="232"/>
      <c r="AL19" s="33"/>
    </row>
    <row r="20" spans="1:38">
      <c r="A20" s="266">
        <v>18</v>
      </c>
      <c r="B20" s="57" t="s">
        <v>125</v>
      </c>
      <c r="C20" s="186" t="s">
        <v>65</v>
      </c>
      <c r="D20" s="215" t="s">
        <v>65</v>
      </c>
      <c r="E20" s="215" t="s">
        <v>44</v>
      </c>
      <c r="F20" s="309" t="s">
        <v>65</v>
      </c>
      <c r="G20" s="239">
        <f t="shared" si="2"/>
        <v>2</v>
      </c>
      <c r="H20" s="165" t="s">
        <v>44</v>
      </c>
      <c r="I20" s="166" t="s">
        <v>65</v>
      </c>
      <c r="J20" s="167" t="s">
        <v>65</v>
      </c>
      <c r="K20" s="167" t="s">
        <v>65</v>
      </c>
      <c r="L20" s="240">
        <f t="shared" si="3"/>
        <v>1</v>
      </c>
      <c r="M20" s="165" t="s">
        <v>44</v>
      </c>
      <c r="N20" s="216" t="s">
        <v>83</v>
      </c>
      <c r="O20" s="216" t="s">
        <v>65</v>
      </c>
      <c r="P20" s="215" t="s">
        <v>44</v>
      </c>
      <c r="Q20" s="262" t="s">
        <v>44</v>
      </c>
      <c r="R20" s="240">
        <f t="shared" si="6"/>
        <v>3</v>
      </c>
      <c r="S20" s="217" t="s">
        <v>44</v>
      </c>
      <c r="T20" s="215" t="s">
        <v>65</v>
      </c>
      <c r="U20" s="215" t="s">
        <v>44</v>
      </c>
      <c r="V20" s="216" t="s">
        <v>44</v>
      </c>
      <c r="W20" s="243">
        <f>IF(COUNTIF(S20:V20,"YES")&gt;=2,1,0)</f>
        <v>1</v>
      </c>
      <c r="X20" s="172" t="s">
        <v>44</v>
      </c>
      <c r="Y20" s="296">
        <f t="shared" si="4"/>
        <v>1</v>
      </c>
      <c r="Z20" s="187" t="s">
        <v>65</v>
      </c>
      <c r="AA20" s="174" t="s">
        <v>65</v>
      </c>
      <c r="AB20" s="307" t="s">
        <v>44</v>
      </c>
      <c r="AC20" s="301" t="s">
        <v>65</v>
      </c>
      <c r="AD20" s="247">
        <v>0</v>
      </c>
      <c r="AE20" s="248">
        <f t="shared" si="1"/>
        <v>8</v>
      </c>
      <c r="AG20" s="227">
        <v>5</v>
      </c>
      <c r="AH20" s="228" t="s">
        <v>130</v>
      </c>
      <c r="AI20" s="317">
        <v>88</v>
      </c>
      <c r="AJ20" s="231"/>
      <c r="AK20" s="209"/>
    </row>
    <row r="21" spans="1:38" ht="15" thickBot="1">
      <c r="A21" s="266">
        <v>19</v>
      </c>
      <c r="B21" s="267" t="s">
        <v>124</v>
      </c>
      <c r="C21" s="188" t="s">
        <v>44</v>
      </c>
      <c r="D21" s="169" t="s">
        <v>44</v>
      </c>
      <c r="E21" s="169" t="s">
        <v>44</v>
      </c>
      <c r="F21" s="194" t="s">
        <v>44</v>
      </c>
      <c r="G21" s="241">
        <f t="shared" si="2"/>
        <v>3</v>
      </c>
      <c r="H21" s="168" t="s">
        <v>44</v>
      </c>
      <c r="I21" s="169" t="s">
        <v>65</v>
      </c>
      <c r="J21" s="170" t="s">
        <v>65</v>
      </c>
      <c r="K21" s="170" t="s">
        <v>65</v>
      </c>
      <c r="L21" s="241">
        <f t="shared" si="3"/>
        <v>1</v>
      </c>
      <c r="M21" s="168" t="s">
        <v>65</v>
      </c>
      <c r="N21" s="222" t="s">
        <v>83</v>
      </c>
      <c r="O21" s="222" t="s">
        <v>65</v>
      </c>
      <c r="P21" s="223" t="s">
        <v>44</v>
      </c>
      <c r="Q21" s="263" t="s">
        <v>65</v>
      </c>
      <c r="R21" s="241">
        <f t="shared" si="6"/>
        <v>1</v>
      </c>
      <c r="S21" s="224" t="s">
        <v>65</v>
      </c>
      <c r="T21" s="224" t="s">
        <v>44</v>
      </c>
      <c r="U21" s="224" t="s">
        <v>44</v>
      </c>
      <c r="V21" s="224" t="s">
        <v>44</v>
      </c>
      <c r="W21" s="243">
        <f t="shared" ref="W21" si="8">IF(COUNTIF(S21:V21,"YES")&gt;=2,1,0)</f>
        <v>1</v>
      </c>
      <c r="X21" s="224" t="s">
        <v>44</v>
      </c>
      <c r="Y21" s="298">
        <f t="shared" si="4"/>
        <v>1</v>
      </c>
      <c r="Z21" s="188" t="s">
        <v>65</v>
      </c>
      <c r="AA21" s="189" t="s">
        <v>44</v>
      </c>
      <c r="AB21" s="194" t="s">
        <v>142</v>
      </c>
      <c r="AC21" s="302" t="s">
        <v>65</v>
      </c>
      <c r="AD21" s="250">
        <v>1</v>
      </c>
      <c r="AE21" s="273">
        <f t="shared" si="1"/>
        <v>8</v>
      </c>
      <c r="AG21" s="253">
        <v>4</v>
      </c>
      <c r="AH21" s="230" t="s">
        <v>135</v>
      </c>
      <c r="AI21" s="318">
        <v>25</v>
      </c>
      <c r="AJ21" s="231"/>
    </row>
    <row r="22" spans="1:38">
      <c r="A22" s="3"/>
      <c r="B22" s="3"/>
      <c r="C22" s="190"/>
      <c r="D22" s="190"/>
      <c r="E22" s="190"/>
      <c r="F22" s="190"/>
      <c r="G22" s="242"/>
      <c r="H22" s="3"/>
      <c r="I22" s="3"/>
      <c r="J22" s="3"/>
      <c r="K22" s="3"/>
      <c r="L22" s="242"/>
      <c r="M22" s="3"/>
      <c r="N22" s="3"/>
      <c r="O22" s="3"/>
      <c r="P22" s="3"/>
      <c r="Q22" s="3"/>
      <c r="R22" s="242"/>
      <c r="S22" s="3"/>
      <c r="T22" s="3"/>
      <c r="U22" s="3"/>
      <c r="V22" s="3"/>
      <c r="W22" s="242"/>
      <c r="X22" s="190"/>
      <c r="Y22" s="244"/>
      <c r="Z22" s="3"/>
      <c r="AA22" s="3"/>
      <c r="AB22" s="34"/>
      <c r="AC22" s="34"/>
      <c r="AD22" s="251"/>
      <c r="AE22" s="242"/>
      <c r="AK22" s="92"/>
      <c r="AL22" s="33"/>
    </row>
    <row r="23" spans="1:38">
      <c r="A23" s="3"/>
      <c r="B23" s="58" t="s">
        <v>164</v>
      </c>
      <c r="C23" s="166" t="s">
        <v>65</v>
      </c>
      <c r="D23" s="166" t="s">
        <v>65</v>
      </c>
      <c r="E23" s="166" t="s">
        <v>65</v>
      </c>
      <c r="F23" s="166" t="s">
        <v>65</v>
      </c>
      <c r="G23" s="287">
        <f>IF((C23="YES")+(E23="YES"),3,0)</f>
        <v>0</v>
      </c>
      <c r="H23" s="174" t="s">
        <v>65</v>
      </c>
      <c r="I23" s="166" t="s">
        <v>65</v>
      </c>
      <c r="J23" s="166" t="s">
        <v>65</v>
      </c>
      <c r="K23" s="166" t="s">
        <v>65</v>
      </c>
      <c r="L23" s="287">
        <f t="shared" ref="L23:L26" si="9">COUNTIF(H23:K23,"YES")</f>
        <v>0</v>
      </c>
      <c r="M23" s="174" t="s">
        <v>44</v>
      </c>
      <c r="N23" s="166" t="s">
        <v>65</v>
      </c>
      <c r="O23" s="166" t="s">
        <v>65</v>
      </c>
      <c r="P23" s="166" t="s">
        <v>65</v>
      </c>
      <c r="Q23" s="174" t="s">
        <v>65</v>
      </c>
      <c r="R23" s="287">
        <f t="shared" si="6"/>
        <v>1</v>
      </c>
      <c r="S23" s="174" t="s">
        <v>65</v>
      </c>
      <c r="T23" s="174" t="s">
        <v>65</v>
      </c>
      <c r="U23" s="174" t="s">
        <v>65</v>
      </c>
      <c r="V23" s="174" t="s">
        <v>44</v>
      </c>
      <c r="W23" s="287">
        <f>IF(COUNTIF(S23:V23,"YES")&gt;=2,1,0)</f>
        <v>0</v>
      </c>
      <c r="X23" s="166" t="s">
        <v>65</v>
      </c>
      <c r="Y23" s="287">
        <f t="shared" si="4"/>
        <v>0</v>
      </c>
      <c r="Z23" s="174" t="s">
        <v>65</v>
      </c>
      <c r="AA23" s="174" t="s">
        <v>65</v>
      </c>
      <c r="AB23" s="174" t="s">
        <v>65</v>
      </c>
      <c r="AC23" s="174" t="s">
        <v>65</v>
      </c>
      <c r="AD23" s="289">
        <f>MIN(IF(AC23="NO",1,2),IF(COUNTIF(Z23:AC23,"YES")&gt;=2,2,ROUND(-1/3+4/3*COUNTIF(Z23:AC23,"YES")+2/3*COUNTIF(Z23:AC23,"YES/NO"),0)))</f>
        <v>0</v>
      </c>
      <c r="AE23" s="290">
        <f>G23+L23+R23+W23+Y23+AD23</f>
        <v>1</v>
      </c>
      <c r="AK23" s="92"/>
      <c r="AL23" s="33"/>
    </row>
    <row r="24" spans="1:38">
      <c r="A24" s="3"/>
      <c r="B24" s="58" t="s">
        <v>160</v>
      </c>
      <c r="C24" s="166" t="s">
        <v>65</v>
      </c>
      <c r="D24" s="166" t="s">
        <v>65</v>
      </c>
      <c r="E24" s="166" t="s">
        <v>65</v>
      </c>
      <c r="F24" s="166" t="s">
        <v>65</v>
      </c>
      <c r="G24" s="287">
        <f>IF((C24="YES")+(E24="YES"),3,0)</f>
        <v>0</v>
      </c>
      <c r="H24" s="174" t="s">
        <v>44</v>
      </c>
      <c r="I24" s="166" t="s">
        <v>65</v>
      </c>
      <c r="J24" s="166" t="s">
        <v>65</v>
      </c>
      <c r="K24" s="166" t="s">
        <v>65</v>
      </c>
      <c r="L24" s="287">
        <f t="shared" si="9"/>
        <v>1</v>
      </c>
      <c r="M24" s="166" t="s">
        <v>65</v>
      </c>
      <c r="N24" s="166" t="s">
        <v>65</v>
      </c>
      <c r="O24" s="166" t="s">
        <v>65</v>
      </c>
      <c r="P24" s="166" t="s">
        <v>65</v>
      </c>
      <c r="Q24" s="174" t="s">
        <v>65</v>
      </c>
      <c r="R24" s="287">
        <f t="shared" si="6"/>
        <v>0</v>
      </c>
      <c r="S24" s="174" t="s">
        <v>65</v>
      </c>
      <c r="T24" s="174" t="s">
        <v>65</v>
      </c>
      <c r="U24" s="174" t="s">
        <v>65</v>
      </c>
      <c r="V24" s="174" t="s">
        <v>44</v>
      </c>
      <c r="W24" s="287">
        <f t="shared" ref="W24:W27" si="10">IF(COUNTIF(S24:V24,"YES")&gt;=2,1,0)</f>
        <v>0</v>
      </c>
      <c r="X24" s="166" t="s">
        <v>65</v>
      </c>
      <c r="Y24" s="287">
        <f t="shared" si="4"/>
        <v>0</v>
      </c>
      <c r="Z24" s="174" t="s">
        <v>65</v>
      </c>
      <c r="AA24" s="174" t="s">
        <v>65</v>
      </c>
      <c r="AB24" s="174" t="s">
        <v>65</v>
      </c>
      <c r="AC24" s="174" t="s">
        <v>65</v>
      </c>
      <c r="AD24" s="289">
        <f>MIN(IF(AC24="NO",1,2),IF(COUNTIF(Z24:AC24,"YES")&gt;=2,2,ROUND(-1/3+4/3*COUNTIF(Z24:AC24,"YES")+2/3*COUNTIF(Z24:AC24,"YES/NO"),0)))</f>
        <v>0</v>
      </c>
      <c r="AE24" s="290">
        <f>G24+L24+R24+W24+Y24+AD24</f>
        <v>1</v>
      </c>
      <c r="AL24" s="33"/>
    </row>
    <row r="25" spans="1:38">
      <c r="A25" s="3"/>
      <c r="B25" s="58" t="s">
        <v>128</v>
      </c>
      <c r="C25" s="166" t="s">
        <v>65</v>
      </c>
      <c r="D25" s="166" t="s">
        <v>65</v>
      </c>
      <c r="E25" s="166" t="s">
        <v>65</v>
      </c>
      <c r="F25" s="166" t="s">
        <v>65</v>
      </c>
      <c r="G25" s="287">
        <f>IF((C25="YES")+(E25="YES"),3,0)</f>
        <v>0</v>
      </c>
      <c r="H25" s="174" t="s">
        <v>65</v>
      </c>
      <c r="I25" s="166" t="s">
        <v>65</v>
      </c>
      <c r="J25" s="166" t="s">
        <v>65</v>
      </c>
      <c r="K25" s="166" t="s">
        <v>65</v>
      </c>
      <c r="L25" s="287">
        <f t="shared" si="9"/>
        <v>0</v>
      </c>
      <c r="M25" s="166" t="s">
        <v>65</v>
      </c>
      <c r="N25" s="166" t="s">
        <v>65</v>
      </c>
      <c r="O25" s="166" t="s">
        <v>65</v>
      </c>
      <c r="P25" s="166" t="s">
        <v>65</v>
      </c>
      <c r="Q25" s="174" t="s">
        <v>65</v>
      </c>
      <c r="R25" s="287">
        <f t="shared" si="6"/>
        <v>0</v>
      </c>
      <c r="S25" s="174" t="s">
        <v>65</v>
      </c>
      <c r="T25" s="174" t="s">
        <v>44</v>
      </c>
      <c r="U25" s="174" t="s">
        <v>65</v>
      </c>
      <c r="V25" s="174" t="s">
        <v>44</v>
      </c>
      <c r="W25" s="287">
        <f t="shared" si="10"/>
        <v>1</v>
      </c>
      <c r="X25" s="166" t="s">
        <v>65</v>
      </c>
      <c r="Y25" s="287">
        <f t="shared" si="4"/>
        <v>0</v>
      </c>
      <c r="Z25" s="174" t="s">
        <v>65</v>
      </c>
      <c r="AA25" s="174" t="s">
        <v>65</v>
      </c>
      <c r="AB25" s="171" t="s">
        <v>142</v>
      </c>
      <c r="AC25" s="174" t="s">
        <v>65</v>
      </c>
      <c r="AD25" s="289">
        <f>MIN(IF(AC25="NO",1,2),IF(COUNTIF(Z25:AC25,"YES")&gt;=2,2,ROUND(-1/3+4/3*COUNTIF(Z25:AC25,"YES")+2/3*COUNTIF(Z25:AC25,"YES/NO"),0)))</f>
        <v>0</v>
      </c>
      <c r="AE25" s="290">
        <f>G25+L25+R25+W25+Y25+AD25</f>
        <v>1</v>
      </c>
      <c r="AK25" s="92"/>
      <c r="AL25" s="33"/>
    </row>
    <row r="26" spans="1:38">
      <c r="A26" s="3"/>
      <c r="B26" s="58" t="s">
        <v>195</v>
      </c>
      <c r="C26" s="166" t="s">
        <v>65</v>
      </c>
      <c r="D26" s="166" t="s">
        <v>65</v>
      </c>
      <c r="E26" s="166" t="s">
        <v>83</v>
      </c>
      <c r="F26" s="166" t="s">
        <v>83</v>
      </c>
      <c r="G26" s="287">
        <f>IF((C26="YES")+(E26="YES"),3,0)</f>
        <v>0</v>
      </c>
      <c r="H26" s="174" t="s">
        <v>65</v>
      </c>
      <c r="I26" s="166" t="s">
        <v>65</v>
      </c>
      <c r="J26" s="166" t="s">
        <v>65</v>
      </c>
      <c r="K26" s="166" t="s">
        <v>65</v>
      </c>
      <c r="L26" s="287">
        <f t="shared" si="9"/>
        <v>0</v>
      </c>
      <c r="M26" s="166" t="s">
        <v>65</v>
      </c>
      <c r="N26" s="166" t="s">
        <v>65</v>
      </c>
      <c r="O26" s="166" t="s">
        <v>65</v>
      </c>
      <c r="P26" s="166" t="s">
        <v>44</v>
      </c>
      <c r="Q26" s="174" t="s">
        <v>65</v>
      </c>
      <c r="R26" s="287">
        <f t="shared" si="6"/>
        <v>1</v>
      </c>
      <c r="S26" s="166" t="s">
        <v>65</v>
      </c>
      <c r="T26" s="166" t="s">
        <v>65</v>
      </c>
      <c r="U26" s="166" t="s">
        <v>65</v>
      </c>
      <c r="V26" s="166" t="s">
        <v>65</v>
      </c>
      <c r="W26" s="287">
        <f>IF(COUNTIF(S26:V26,"YES")&gt;=2,1,0)</f>
        <v>0</v>
      </c>
      <c r="X26" s="288" t="s">
        <v>44</v>
      </c>
      <c r="Y26" s="287">
        <f t="shared" si="4"/>
        <v>1</v>
      </c>
      <c r="Z26" s="174" t="s">
        <v>65</v>
      </c>
      <c r="AA26" s="171" t="s">
        <v>65</v>
      </c>
      <c r="AB26" s="171" t="s">
        <v>142</v>
      </c>
      <c r="AC26" s="174" t="s">
        <v>65</v>
      </c>
      <c r="AD26" s="289">
        <f>MIN(IF(AC26="NO",1,2),IF(COUNTIF(Z26:AC26,"YES")&gt;=2,2,ROUND(-1/3+4/3*COUNTIF(Z26:AC26,"YES")+2/3*COUNTIF(Z26:AC26,"YES/NO"),0)))</f>
        <v>0</v>
      </c>
      <c r="AE26" s="290">
        <f>G26+L26+R26+W26+Y26+AD26</f>
        <v>2</v>
      </c>
      <c r="AK26" s="92"/>
      <c r="AL26" s="33"/>
    </row>
    <row r="27" spans="1:38">
      <c r="A27" s="3"/>
      <c r="B27" s="58" t="s">
        <v>89</v>
      </c>
      <c r="C27" s="174" t="s">
        <v>65</v>
      </c>
      <c r="D27" s="174" t="s">
        <v>65</v>
      </c>
      <c r="E27" s="174" t="s">
        <v>83</v>
      </c>
      <c r="F27" s="174" t="s">
        <v>83</v>
      </c>
      <c r="G27" s="287">
        <f>IF((C27="YES")+(E27="YES"),3,0)</f>
        <v>0</v>
      </c>
      <c r="H27" s="174" t="s">
        <v>44</v>
      </c>
      <c r="I27" s="174" t="s">
        <v>44</v>
      </c>
      <c r="J27" s="174" t="s">
        <v>65</v>
      </c>
      <c r="K27" s="174" t="s">
        <v>65</v>
      </c>
      <c r="L27" s="287">
        <f>COUNTIF(H27:K27,"YES")</f>
        <v>2</v>
      </c>
      <c r="M27" s="174" t="s">
        <v>65</v>
      </c>
      <c r="N27" s="174" t="s">
        <v>83</v>
      </c>
      <c r="O27" s="174" t="s">
        <v>83</v>
      </c>
      <c r="P27" s="174" t="s">
        <v>44</v>
      </c>
      <c r="Q27" s="174" t="s">
        <v>65</v>
      </c>
      <c r="R27" s="287">
        <f>MIN(3,COUNTIF(M27:Q27,"YES"))</f>
        <v>1</v>
      </c>
      <c r="S27" s="174" t="s">
        <v>65</v>
      </c>
      <c r="T27" s="174" t="s">
        <v>65</v>
      </c>
      <c r="U27" s="174" t="s">
        <v>65</v>
      </c>
      <c r="V27" s="174" t="s">
        <v>65</v>
      </c>
      <c r="W27" s="287">
        <f t="shared" si="10"/>
        <v>0</v>
      </c>
      <c r="X27" s="288" t="s">
        <v>44</v>
      </c>
      <c r="Y27" s="287">
        <f>COUNTIF(X27,"YES")</f>
        <v>1</v>
      </c>
      <c r="Z27" s="174" t="s">
        <v>65</v>
      </c>
      <c r="AA27" s="174" t="s">
        <v>65</v>
      </c>
      <c r="AB27" s="171" t="s">
        <v>142</v>
      </c>
      <c r="AC27" s="174" t="s">
        <v>65</v>
      </c>
      <c r="AD27" s="289">
        <f>MIN(IF(AC27="NO",1,2),IF(COUNTIF(Z27:AC27,"YES")&gt;=2,2,ROUND(-1/3+4/3*COUNTIF(Z27:AC27,"YES")+2/3*COUNTIF(Z27:AC27,"YES/NO"),0)))</f>
        <v>0</v>
      </c>
      <c r="AE27" s="290">
        <f>G27+L27+R27+W27+Y27+AD27</f>
        <v>4</v>
      </c>
      <c r="AK27" s="92"/>
      <c r="AL27" s="33"/>
    </row>
    <row r="28" spans="1:38" s="33" customFormat="1">
      <c r="A28" s="30"/>
      <c r="B28" s="92"/>
      <c r="C28" s="275"/>
      <c r="D28" s="275"/>
      <c r="E28" s="275"/>
      <c r="F28" s="275"/>
      <c r="G28" s="274"/>
      <c r="H28" s="275"/>
      <c r="I28" s="275"/>
      <c r="J28" s="275"/>
      <c r="K28" s="275"/>
      <c r="L28" s="274"/>
      <c r="M28" s="275"/>
      <c r="N28" s="275"/>
      <c r="O28" s="275"/>
      <c r="P28" s="275"/>
      <c r="Q28" s="275"/>
      <c r="R28" s="274"/>
      <c r="S28" s="275"/>
      <c r="T28" s="275"/>
      <c r="U28" s="275"/>
      <c r="V28" s="275"/>
      <c r="W28" s="274"/>
      <c r="X28" s="276"/>
      <c r="Y28" s="274"/>
      <c r="Z28" s="275"/>
      <c r="AA28" s="275"/>
      <c r="AB28" s="275"/>
      <c r="AC28" s="275"/>
      <c r="AD28" s="277"/>
      <c r="AE28" s="278"/>
      <c r="AK28" s="92"/>
    </row>
    <row r="29" spans="1:38">
      <c r="A29" t="s">
        <v>84</v>
      </c>
    </row>
    <row r="30" spans="1:38">
      <c r="A30" t="s">
        <v>85</v>
      </c>
    </row>
  </sheetData>
  <sortState ref="AG3:AI21">
    <sortCondition descending="1" ref="AG3:AG21"/>
  </sortState>
  <mergeCells count="4">
    <mergeCell ref="AG2:AH2"/>
    <mergeCell ref="AJ2:AK2"/>
    <mergeCell ref="O1:P1"/>
    <mergeCell ref="X1:Y1"/>
  </mergeCells>
  <pageMargins left="0.70866141732283472" right="0.70866141732283472" top="0.74803149606299213" bottom="0.74803149606299213" header="0.31496062992125984" footer="0.31496062992125984"/>
  <pageSetup paperSize="9" scale="38" orientation="portrait"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H28"/>
  <sheetViews>
    <sheetView topLeftCell="A22" workbookViewId="0">
      <selection activeCell="A27" sqref="A27:H27"/>
    </sheetView>
  </sheetViews>
  <sheetFormatPr baseColWidth="10" defaultColWidth="8.88671875" defaultRowHeight="14.4"/>
  <cols>
    <col min="1" max="1" width="17.109375" customWidth="1"/>
    <col min="2" max="2" width="11.109375" customWidth="1"/>
    <col min="3" max="6" width="14.44140625" customWidth="1"/>
    <col min="7" max="7" width="19.5546875" customWidth="1"/>
  </cols>
  <sheetData>
    <row r="1" spans="1:8" ht="15" thickBot="1"/>
    <row r="2" spans="1:8" s="321" customFormat="1" ht="170.25" customHeight="1" thickBot="1">
      <c r="A2" s="323" t="s">
        <v>432</v>
      </c>
      <c r="B2" s="322" t="str">
        <f>'Scoring and ranking top tax hav'!G2</f>
        <v>Score for size of tax haven (score of 2 or 3)</v>
      </c>
      <c r="C2" s="324" t="str">
        <f>'Scoring and ranking top tax hav'!L2</f>
        <v>Score for CIT (max 4 if 0% CIT)</v>
      </c>
      <c r="D2" s="324" t="str">
        <f>'Scoring and ranking top tax hav'!R2</f>
        <v>Score for tax incentives (Max 3)</v>
      </c>
      <c r="E2" s="324" t="str">
        <f>'Scoring and ranking top tax hav'!Y2</f>
        <v>Score for lack of anti-abuse rules (score of 1)</v>
      </c>
      <c r="F2" s="322" t="str">
        <f>'Scoring and ranking top tax hav'!W2</f>
        <v>Score for lack of withholding taxes (Score of 1 when at least 2 types are 0%)</v>
      </c>
      <c r="G2" s="324" t="str">
        <f>'Scoring and ranking top tax hav'!AD2</f>
        <v>Score for lack of participation in multilateral anti-abuse, exchange and transparency initiatives (OECD criteria 1+3+BO= at least YES+YES/NO=1; 3xYES=2) + (Column AC YES=1) or 2x YES/NO Incl. on AC=1). (Max 2)</v>
      </c>
      <c r="H2" s="325" t="str">
        <f>'Scoring and ranking top tax hav'!AE2</f>
        <v>TOTAL</v>
      </c>
    </row>
    <row r="3" spans="1:8">
      <c r="A3" s="326" t="s">
        <v>107</v>
      </c>
      <c r="B3" s="47">
        <f>'Scoring and ranking top tax hav'!G3</f>
        <v>0</v>
      </c>
      <c r="C3" s="47">
        <f>'Scoring and ranking top tax hav'!L3</f>
        <v>4</v>
      </c>
      <c r="D3" s="47">
        <f>'Scoring and ranking top tax hav'!R3</f>
        <v>0</v>
      </c>
      <c r="E3" s="47">
        <f>'Scoring and ranking top tax hav'!Y3</f>
        <v>0</v>
      </c>
      <c r="F3" s="47">
        <f>'Scoring and ranking top tax hav'!W3</f>
        <v>1</v>
      </c>
      <c r="G3" s="47">
        <f>'Scoring and ranking top tax hav'!AD3</f>
        <v>2</v>
      </c>
      <c r="H3" s="49">
        <f>'Scoring and ranking top tax hav'!AE3</f>
        <v>7</v>
      </c>
    </row>
    <row r="4" spans="1:8">
      <c r="A4" s="327" t="s">
        <v>231</v>
      </c>
      <c r="B4" s="12">
        <f>'Scoring and ranking top tax hav'!G4</f>
        <v>0</v>
      </c>
      <c r="C4" s="12">
        <f>'Scoring and ranking top tax hav'!L4</f>
        <v>3</v>
      </c>
      <c r="D4" s="12">
        <f>'Scoring and ranking top tax hav'!R4</f>
        <v>1</v>
      </c>
      <c r="E4" s="12">
        <f>'Scoring and ranking top tax hav'!Y4</f>
        <v>1</v>
      </c>
      <c r="F4" s="12">
        <f>'Scoring and ranking top tax hav'!W4</f>
        <v>0</v>
      </c>
      <c r="G4" s="12">
        <f>'Scoring and ranking top tax hav'!AD4</f>
        <v>1</v>
      </c>
      <c r="H4" s="23">
        <f>'Scoring and ranking top tax hav'!AE4</f>
        <v>6</v>
      </c>
    </row>
    <row r="5" spans="1:8">
      <c r="A5" s="327" t="s">
        <v>135</v>
      </c>
      <c r="B5" s="12">
        <f>'Scoring and ranking top tax hav'!G5</f>
        <v>0</v>
      </c>
      <c r="C5" s="12">
        <f>'Scoring and ranking top tax hav'!L5</f>
        <v>0</v>
      </c>
      <c r="D5" s="12">
        <f>'Scoring and ranking top tax hav'!R5</f>
        <v>3</v>
      </c>
      <c r="E5" s="12">
        <f>'Scoring and ranking top tax hav'!Y5</f>
        <v>1</v>
      </c>
      <c r="F5" s="12">
        <f>'Scoring and ranking top tax hav'!W5</f>
        <v>0</v>
      </c>
      <c r="G5" s="12">
        <f>'Scoring and ranking top tax hav'!AD5</f>
        <v>0</v>
      </c>
      <c r="H5" s="23">
        <f>'Scoring and ranking top tax hav'!AE5</f>
        <v>4</v>
      </c>
    </row>
    <row r="6" spans="1:8">
      <c r="A6" s="327" t="s">
        <v>109</v>
      </c>
      <c r="B6" s="12">
        <f>'Scoring and ranking top tax hav'!G6</f>
        <v>3</v>
      </c>
      <c r="C6" s="12">
        <f>'Scoring and ranking top tax hav'!L6</f>
        <v>4</v>
      </c>
      <c r="D6" s="12">
        <f>'Scoring and ranking top tax hav'!R6</f>
        <v>0</v>
      </c>
      <c r="E6" s="12">
        <f>'Scoring and ranking top tax hav'!Y6</f>
        <v>0</v>
      </c>
      <c r="F6" s="12">
        <f>'Scoring and ranking top tax hav'!W6</f>
        <v>1</v>
      </c>
      <c r="G6" s="12">
        <f>'Scoring and ranking top tax hav'!AD6</f>
        <v>1</v>
      </c>
      <c r="H6" s="23">
        <f>'Scoring and ranking top tax hav'!AE6</f>
        <v>9</v>
      </c>
    </row>
    <row r="7" spans="1:8">
      <c r="A7" s="327" t="s">
        <v>118</v>
      </c>
      <c r="B7" s="12">
        <f>'Scoring and ranking top tax hav'!G7</f>
        <v>0</v>
      </c>
      <c r="C7" s="12">
        <f>'Scoring and ranking top tax hav'!L7</f>
        <v>4</v>
      </c>
      <c r="D7" s="12">
        <f>'Scoring and ranking top tax hav'!R7</f>
        <v>0</v>
      </c>
      <c r="E7" s="12">
        <f>'Scoring and ranking top tax hav'!Y7</f>
        <v>0</v>
      </c>
      <c r="F7" s="12">
        <f>'Scoring and ranking top tax hav'!W7</f>
        <v>1</v>
      </c>
      <c r="G7" s="12">
        <f>'Scoring and ranking top tax hav'!AD7</f>
        <v>1</v>
      </c>
      <c r="H7" s="23">
        <f>'Scoring and ranking top tax hav'!AE7</f>
        <v>6</v>
      </c>
    </row>
    <row r="8" spans="1:8">
      <c r="A8" s="327" t="s">
        <v>110</v>
      </c>
      <c r="B8" s="12">
        <f>'Scoring and ranking top tax hav'!G8</f>
        <v>3</v>
      </c>
      <c r="C8" s="12">
        <f>'Scoring and ranking top tax hav'!L8</f>
        <v>4</v>
      </c>
      <c r="D8" s="12">
        <f>'Scoring and ranking top tax hav'!R8</f>
        <v>0</v>
      </c>
      <c r="E8" s="12">
        <f>'Scoring and ranking top tax hav'!Y8</f>
        <v>0</v>
      </c>
      <c r="F8" s="12">
        <f>'Scoring and ranking top tax hav'!W8</f>
        <v>1</v>
      </c>
      <c r="G8" s="12">
        <f>'Scoring and ranking top tax hav'!AD8</f>
        <v>1</v>
      </c>
      <c r="H8" s="23">
        <f>'Scoring and ranking top tax hav'!AE8</f>
        <v>9</v>
      </c>
    </row>
    <row r="9" spans="1:8">
      <c r="A9" s="327" t="s">
        <v>257</v>
      </c>
      <c r="B9" s="12">
        <f>'Scoring and ranking top tax hav'!G9</f>
        <v>2</v>
      </c>
      <c r="C9" s="12">
        <f>'Scoring and ranking top tax hav'!L9</f>
        <v>1</v>
      </c>
      <c r="D9" s="12">
        <f>'Scoring and ranking top tax hav'!R9</f>
        <v>2</v>
      </c>
      <c r="E9" s="12">
        <f>'Scoring and ranking top tax hav'!Y9</f>
        <v>1</v>
      </c>
      <c r="F9" s="12">
        <f>'Scoring and ranking top tax hav'!W9</f>
        <v>1</v>
      </c>
      <c r="G9" s="12">
        <f>'Scoring and ranking top tax hav'!AD9</f>
        <v>1</v>
      </c>
      <c r="H9" s="23">
        <f>'Scoring and ranking top tax hav'!AE9</f>
        <v>8</v>
      </c>
    </row>
    <row r="10" spans="1:8">
      <c r="A10" s="327" t="s">
        <v>90</v>
      </c>
      <c r="B10" s="12">
        <f>'Scoring and ranking top tax hav'!G10</f>
        <v>0</v>
      </c>
      <c r="C10" s="12">
        <f>'Scoring and ranking top tax hav'!L10</f>
        <v>2</v>
      </c>
      <c r="D10" s="12">
        <f>'Scoring and ranking top tax hav'!R10</f>
        <v>2</v>
      </c>
      <c r="E10" s="12">
        <f>'Scoring and ranking top tax hav'!Y10</f>
        <v>1</v>
      </c>
      <c r="F10" s="12">
        <f>'Scoring and ranking top tax hav'!W10</f>
        <v>1</v>
      </c>
      <c r="G10" s="12">
        <f>'Scoring and ranking top tax hav'!AD10</f>
        <v>1</v>
      </c>
      <c r="H10" s="23">
        <f>'Scoring and ranking top tax hav'!AE10</f>
        <v>7</v>
      </c>
    </row>
    <row r="11" spans="1:8">
      <c r="A11" s="327" t="s">
        <v>111</v>
      </c>
      <c r="B11" s="12">
        <f>'Scoring and ranking top tax hav'!G11</f>
        <v>0</v>
      </c>
      <c r="C11" s="12">
        <f>'Scoring and ranking top tax hav'!L11</f>
        <v>4</v>
      </c>
      <c r="D11" s="12">
        <f>'Scoring and ranking top tax hav'!R11</f>
        <v>0</v>
      </c>
      <c r="E11" s="12">
        <f>'Scoring and ranking top tax hav'!Y11</f>
        <v>0</v>
      </c>
      <c r="F11" s="12">
        <f>'Scoring and ranking top tax hav'!W11</f>
        <v>1</v>
      </c>
      <c r="G11" s="12">
        <f>'Scoring and ranking top tax hav'!AD11</f>
        <v>0</v>
      </c>
      <c r="H11" s="23">
        <f>'Scoring and ranking top tax hav'!AE11</f>
        <v>5</v>
      </c>
    </row>
    <row r="12" spans="1:8">
      <c r="A12" s="327" t="s">
        <v>428</v>
      </c>
      <c r="B12" s="12">
        <f>'Scoring and ranking top tax hav'!G12</f>
        <v>2</v>
      </c>
      <c r="C12" s="12">
        <f>'Scoring and ranking top tax hav'!L12</f>
        <v>1</v>
      </c>
      <c r="D12" s="12">
        <f>'Scoring and ranking top tax hav'!R12</f>
        <v>2</v>
      </c>
      <c r="E12" s="12">
        <f>'Scoring and ranking top tax hav'!Y12</f>
        <v>1</v>
      </c>
      <c r="F12" s="12">
        <f>'Scoring and ranking top tax hav'!W12</f>
        <v>1</v>
      </c>
      <c r="G12" s="12">
        <f>'Scoring and ranking top tax hav'!AD12</f>
        <v>0</v>
      </c>
      <c r="H12" s="23">
        <f>'Scoring and ranking top tax hav'!AE12</f>
        <v>7</v>
      </c>
    </row>
    <row r="13" spans="1:8">
      <c r="A13" s="327" t="s">
        <v>91</v>
      </c>
      <c r="B13" s="12">
        <f>'Scoring and ranking top tax hav'!G13</f>
        <v>3</v>
      </c>
      <c r="C13" s="12">
        <f>'Scoring and ranking top tax hav'!L13</f>
        <v>2</v>
      </c>
      <c r="D13" s="12">
        <f>'Scoring and ranking top tax hav'!R13</f>
        <v>1</v>
      </c>
      <c r="E13" s="12">
        <f>'Scoring and ranking top tax hav'!Y13</f>
        <v>1</v>
      </c>
      <c r="F13" s="12">
        <f>'Scoring and ranking top tax hav'!W13</f>
        <v>1</v>
      </c>
      <c r="G13" s="12">
        <f>'Scoring and ranking top tax hav'!AD13</f>
        <v>0</v>
      </c>
      <c r="H13" s="23">
        <f>'Scoring and ranking top tax hav'!AE13</f>
        <v>8</v>
      </c>
    </row>
    <row r="14" spans="1:8">
      <c r="A14" s="327" t="s">
        <v>112</v>
      </c>
      <c r="B14" s="12">
        <f>'Scoring and ranking top tax hav'!G14</f>
        <v>0</v>
      </c>
      <c r="C14" s="12">
        <f>'Scoring and ranking top tax hav'!L14</f>
        <v>4</v>
      </c>
      <c r="D14" s="12">
        <f>'Scoring and ranking top tax hav'!R14</f>
        <v>0</v>
      </c>
      <c r="E14" s="12">
        <f>'Scoring and ranking top tax hav'!Y14</f>
        <v>0</v>
      </c>
      <c r="F14" s="12">
        <f>'Scoring and ranking top tax hav'!W14</f>
        <v>1</v>
      </c>
      <c r="G14" s="12">
        <f>'Scoring and ranking top tax hav'!AD14</f>
        <v>0</v>
      </c>
      <c r="H14" s="23">
        <f>'Scoring and ranking top tax hav'!AE14</f>
        <v>5</v>
      </c>
    </row>
    <row r="15" spans="1:8">
      <c r="A15" s="327" t="s">
        <v>113</v>
      </c>
      <c r="B15" s="12">
        <f>'Scoring and ranking top tax hav'!G15</f>
        <v>2</v>
      </c>
      <c r="C15" s="12">
        <f>'Scoring and ranking top tax hav'!L15</f>
        <v>4</v>
      </c>
      <c r="D15" s="12">
        <f>'Scoring and ranking top tax hav'!R15</f>
        <v>0</v>
      </c>
      <c r="E15" s="12">
        <f>'Scoring and ranking top tax hav'!Y15</f>
        <v>0</v>
      </c>
      <c r="F15" s="12">
        <f>'Scoring and ranking top tax hav'!W15</f>
        <v>1</v>
      </c>
      <c r="G15" s="12">
        <f>'Scoring and ranking top tax hav'!AD15</f>
        <v>0</v>
      </c>
      <c r="H15" s="23">
        <f>'Scoring and ranking top tax hav'!AE15</f>
        <v>7</v>
      </c>
    </row>
    <row r="16" spans="1:8">
      <c r="A16" s="327" t="s">
        <v>126</v>
      </c>
      <c r="B16" s="12">
        <f>'Scoring and ranking top tax hav'!G16</f>
        <v>3</v>
      </c>
      <c r="C16" s="12">
        <f>'Scoring and ranking top tax hav'!L16</f>
        <v>1</v>
      </c>
      <c r="D16" s="12">
        <f>'Scoring and ranking top tax hav'!R16</f>
        <v>2</v>
      </c>
      <c r="E16" s="12">
        <f>'Scoring and ranking top tax hav'!Y16</f>
        <v>1</v>
      </c>
      <c r="F16" s="12">
        <f>'Scoring and ranking top tax hav'!W16</f>
        <v>1</v>
      </c>
      <c r="G16" s="12">
        <f>'Scoring and ranking top tax hav'!AD16</f>
        <v>0</v>
      </c>
      <c r="H16" s="23">
        <f>'Scoring and ranking top tax hav'!AE16</f>
        <v>8</v>
      </c>
    </row>
    <row r="17" spans="1:8">
      <c r="A17" s="327" t="s">
        <v>181</v>
      </c>
      <c r="B17" s="12">
        <f>'Scoring and ranking top tax hav'!G17</f>
        <v>0</v>
      </c>
      <c r="C17" s="12">
        <f>'Scoring and ranking top tax hav'!L17</f>
        <v>3</v>
      </c>
      <c r="D17" s="12">
        <f>'Scoring and ranking top tax hav'!R17</f>
        <v>0</v>
      </c>
      <c r="E17" s="12">
        <f>'Scoring and ranking top tax hav'!Y17</f>
        <v>1</v>
      </c>
      <c r="F17" s="12">
        <f>'Scoring and ranking top tax hav'!W17</f>
        <v>1</v>
      </c>
      <c r="G17" s="12">
        <f>'Scoring and ranking top tax hav'!AD17</f>
        <v>1</v>
      </c>
      <c r="H17" s="23">
        <f>'Scoring and ranking top tax hav'!AE17</f>
        <v>6</v>
      </c>
    </row>
    <row r="18" spans="1:8">
      <c r="A18" s="327" t="s">
        <v>134</v>
      </c>
      <c r="B18" s="12">
        <f>'Scoring and ranking top tax hav'!G18</f>
        <v>3</v>
      </c>
      <c r="C18" s="12">
        <f>'Scoring and ranking top tax hav'!L18</f>
        <v>1</v>
      </c>
      <c r="D18" s="12">
        <f>'Scoring and ranking top tax hav'!R18</f>
        <v>2</v>
      </c>
      <c r="E18" s="12">
        <f>'Scoring and ranking top tax hav'!Y18</f>
        <v>1</v>
      </c>
      <c r="F18" s="12">
        <f>'Scoring and ranking top tax hav'!W18</f>
        <v>1</v>
      </c>
      <c r="G18" s="12">
        <f>'Scoring and ranking top tax hav'!AD18</f>
        <v>0</v>
      </c>
      <c r="H18" s="23">
        <f>'Scoring and ranking top tax hav'!AE18</f>
        <v>8</v>
      </c>
    </row>
    <row r="19" spans="1:8">
      <c r="A19" s="327" t="s">
        <v>130</v>
      </c>
      <c r="B19" s="12">
        <f>'Scoring and ranking top tax hav'!G19</f>
        <v>0</v>
      </c>
      <c r="C19" s="12">
        <f>'Scoring and ranking top tax hav'!L19</f>
        <v>0</v>
      </c>
      <c r="D19" s="12">
        <f>'Scoring and ranking top tax hav'!R19</f>
        <v>2</v>
      </c>
      <c r="E19" s="12">
        <f>'Scoring and ranking top tax hav'!Y19</f>
        <v>1</v>
      </c>
      <c r="F19" s="12">
        <f>'Scoring and ranking top tax hav'!W19</f>
        <v>0</v>
      </c>
      <c r="G19" s="12">
        <f>'Scoring and ranking top tax hav'!AD19</f>
        <v>2</v>
      </c>
      <c r="H19" s="23">
        <f>'Scoring and ranking top tax hav'!AE19</f>
        <v>5</v>
      </c>
    </row>
    <row r="20" spans="1:8">
      <c r="A20" s="327" t="s">
        <v>125</v>
      </c>
      <c r="B20" s="12">
        <f>'Scoring and ranking top tax hav'!G20</f>
        <v>2</v>
      </c>
      <c r="C20" s="12">
        <f>'Scoring and ranking top tax hav'!L20</f>
        <v>1</v>
      </c>
      <c r="D20" s="12">
        <f>'Scoring and ranking top tax hav'!R20</f>
        <v>3</v>
      </c>
      <c r="E20" s="12">
        <f>'Scoring and ranking top tax hav'!Y20</f>
        <v>1</v>
      </c>
      <c r="F20" s="12">
        <f>'Scoring and ranking top tax hav'!W20</f>
        <v>1</v>
      </c>
      <c r="G20" s="12">
        <f>'Scoring and ranking top tax hav'!AD20</f>
        <v>0</v>
      </c>
      <c r="H20" s="23">
        <f>'Scoring and ranking top tax hav'!AE20</f>
        <v>8</v>
      </c>
    </row>
    <row r="21" spans="1:8" ht="15" thickBot="1">
      <c r="A21" s="328" t="s">
        <v>124</v>
      </c>
      <c r="B21" s="329">
        <f>'Scoring and ranking top tax hav'!G21</f>
        <v>3</v>
      </c>
      <c r="C21" s="329">
        <f>'Scoring and ranking top tax hav'!L21</f>
        <v>1</v>
      </c>
      <c r="D21" s="329">
        <f>'Scoring and ranking top tax hav'!R21</f>
        <v>1</v>
      </c>
      <c r="E21" s="329">
        <f>'Scoring and ranking top tax hav'!Y21</f>
        <v>1</v>
      </c>
      <c r="F21" s="329">
        <f>'Scoring and ranking top tax hav'!W21</f>
        <v>1</v>
      </c>
      <c r="G21" s="329">
        <f>'Scoring and ranking top tax hav'!AD21</f>
        <v>1</v>
      </c>
      <c r="H21" s="27">
        <f>'Scoring and ranking top tax hav'!AE21</f>
        <v>8</v>
      </c>
    </row>
    <row r="22" spans="1:8" ht="15" thickBot="1">
      <c r="A22" s="32"/>
      <c r="B22" s="32"/>
    </row>
    <row r="23" spans="1:8" ht="54" customHeight="1">
      <c r="A23" s="372" t="s">
        <v>517</v>
      </c>
      <c r="B23" s="373"/>
      <c r="C23" s="373"/>
      <c r="D23" s="373"/>
      <c r="E23" s="373"/>
      <c r="F23" s="373"/>
      <c r="G23" s="373"/>
      <c r="H23" s="374"/>
    </row>
    <row r="24" spans="1:8" ht="28.5" customHeight="1">
      <c r="A24" s="378" t="s">
        <v>524</v>
      </c>
      <c r="B24" s="379"/>
      <c r="C24" s="379"/>
      <c r="D24" s="379"/>
      <c r="E24" s="379"/>
      <c r="F24" s="379"/>
      <c r="G24" s="379"/>
      <c r="H24" s="380"/>
    </row>
    <row r="25" spans="1:8" ht="91.5" customHeight="1">
      <c r="A25" s="381" t="s">
        <v>518</v>
      </c>
      <c r="B25" s="382"/>
      <c r="C25" s="382"/>
      <c r="D25" s="382"/>
      <c r="E25" s="382"/>
      <c r="F25" s="382"/>
      <c r="G25" s="382"/>
      <c r="H25" s="383"/>
    </row>
    <row r="26" spans="1:8" ht="108" customHeight="1">
      <c r="A26" s="375" t="s">
        <v>526</v>
      </c>
      <c r="B26" s="376"/>
      <c r="C26" s="376"/>
      <c r="D26" s="376"/>
      <c r="E26" s="376"/>
      <c r="F26" s="376"/>
      <c r="G26" s="376"/>
      <c r="H26" s="377"/>
    </row>
    <row r="27" spans="1:8" ht="146.25" customHeight="1">
      <c r="A27" s="378" t="s">
        <v>525</v>
      </c>
      <c r="B27" s="379"/>
      <c r="C27" s="379"/>
      <c r="D27" s="379"/>
      <c r="E27" s="379"/>
      <c r="F27" s="379"/>
      <c r="G27" s="379"/>
      <c r="H27" s="380"/>
    </row>
    <row r="28" spans="1:8" ht="42.75" customHeight="1" thickBot="1">
      <c r="A28" s="384" t="s">
        <v>519</v>
      </c>
      <c r="B28" s="385"/>
      <c r="C28" s="385"/>
      <c r="D28" s="385"/>
      <c r="E28" s="385"/>
      <c r="F28" s="385"/>
      <c r="G28" s="385"/>
      <c r="H28" s="386"/>
    </row>
  </sheetData>
  <mergeCells count="6">
    <mergeCell ref="A23:H23"/>
    <mergeCell ref="A26:H26"/>
    <mergeCell ref="A24:H24"/>
    <mergeCell ref="A25:H25"/>
    <mergeCell ref="A28:H28"/>
    <mergeCell ref="A27:H2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P253"/>
  <sheetViews>
    <sheetView zoomScale="85" zoomScaleNormal="85" zoomScalePageLayoutView="125" workbookViewId="0">
      <pane xSplit="4" ySplit="6" topLeftCell="E7" activePane="bottomRight" state="frozen"/>
      <selection pane="topRight" activeCell="D1" sqref="D1"/>
      <selection pane="bottomLeft" activeCell="A7" sqref="A7"/>
      <selection pane="bottomRight" activeCell="H28" sqref="H28"/>
    </sheetView>
  </sheetViews>
  <sheetFormatPr baseColWidth="10" defaultColWidth="9.109375" defaultRowHeight="13.2"/>
  <cols>
    <col min="1" max="1" width="26.109375" style="71" customWidth="1"/>
    <col min="2" max="2" width="17.44140625" style="86" customWidth="1"/>
    <col min="3" max="3" width="16.44140625" style="86" customWidth="1"/>
    <col min="4" max="4" width="12.109375" style="86" customWidth="1"/>
    <col min="5" max="8" width="14.109375" style="71" customWidth="1"/>
    <col min="9" max="10" width="12" style="71" customWidth="1"/>
    <col min="11" max="11" width="11.44140625" style="71" customWidth="1"/>
    <col min="12" max="12" width="12.6640625" style="71" customWidth="1"/>
    <col min="13" max="13" width="12" style="71" customWidth="1"/>
    <col min="14" max="14" width="11" style="71" customWidth="1"/>
    <col min="15" max="15" width="70.109375" style="71" customWidth="1"/>
    <col min="16" max="16" width="14.109375" style="71" customWidth="1"/>
    <col min="17" max="16384" width="9.109375" style="71"/>
  </cols>
  <sheetData>
    <row r="1" spans="1:16" ht="15" customHeight="1">
      <c r="A1" s="112" t="s">
        <v>401</v>
      </c>
      <c r="B1" s="71"/>
      <c r="C1" s="71"/>
      <c r="D1" s="102"/>
    </row>
    <row r="2" spans="1:16" ht="30" customHeight="1">
      <c r="A2" s="387" t="s">
        <v>402</v>
      </c>
      <c r="B2" s="388"/>
      <c r="C2" s="388"/>
      <c r="D2" s="388"/>
      <c r="E2" s="388"/>
      <c r="F2" s="388"/>
      <c r="G2" s="388"/>
      <c r="H2" s="388"/>
      <c r="I2" s="388"/>
      <c r="J2" s="388"/>
    </row>
    <row r="3" spans="1:16" ht="30" customHeight="1" thickBot="1">
      <c r="A3" s="389" t="s">
        <v>403</v>
      </c>
      <c r="B3" s="390"/>
      <c r="C3" s="390"/>
      <c r="D3" s="390"/>
      <c r="E3" s="390"/>
      <c r="F3" s="390"/>
      <c r="G3" s="390"/>
      <c r="H3" s="390"/>
      <c r="I3" s="390"/>
      <c r="J3" s="390"/>
    </row>
    <row r="4" spans="1:16" ht="96" customHeight="1">
      <c r="A4" s="124" t="s">
        <v>86</v>
      </c>
      <c r="B4" s="113" t="s">
        <v>412</v>
      </c>
      <c r="C4" s="114" t="s">
        <v>411</v>
      </c>
      <c r="D4" s="115" t="s">
        <v>390</v>
      </c>
      <c r="E4" s="113" t="s">
        <v>396</v>
      </c>
      <c r="F4" s="125" t="s">
        <v>404</v>
      </c>
      <c r="G4" s="113" t="s">
        <v>397</v>
      </c>
      <c r="H4" s="114" t="s">
        <v>405</v>
      </c>
      <c r="I4" s="113" t="s">
        <v>407</v>
      </c>
      <c r="J4" s="114" t="s">
        <v>406</v>
      </c>
      <c r="K4" s="113" t="s">
        <v>408</v>
      </c>
      <c r="L4" s="114" t="s">
        <v>409</v>
      </c>
      <c r="M4" s="113" t="s">
        <v>410</v>
      </c>
      <c r="N4" s="151" t="s">
        <v>380</v>
      </c>
      <c r="O4" s="114" t="s">
        <v>382</v>
      </c>
      <c r="P4" s="115" t="s">
        <v>421</v>
      </c>
    </row>
    <row r="5" spans="1:16" s="123" customFormat="1">
      <c r="A5" s="121" t="s">
        <v>389</v>
      </c>
      <c r="B5" s="119"/>
      <c r="C5" s="120"/>
      <c r="D5" s="118" t="s">
        <v>391</v>
      </c>
      <c r="E5" s="119" t="s">
        <v>391</v>
      </c>
      <c r="F5" s="122" t="s">
        <v>391</v>
      </c>
      <c r="G5" s="119" t="s">
        <v>391</v>
      </c>
      <c r="H5" s="120" t="s">
        <v>391</v>
      </c>
      <c r="I5" s="119" t="s">
        <v>391</v>
      </c>
      <c r="J5" s="120" t="s">
        <v>391</v>
      </c>
      <c r="K5" s="119"/>
      <c r="L5" s="120"/>
      <c r="M5" s="119"/>
      <c r="N5" s="117"/>
      <c r="O5" s="120"/>
      <c r="P5" s="254"/>
    </row>
    <row r="6" spans="1:16" s="112" customFormat="1" ht="13.8" thickBot="1">
      <c r="A6" s="160" t="s">
        <v>395</v>
      </c>
      <c r="B6" s="157"/>
      <c r="C6" s="161"/>
      <c r="D6" s="162" t="s">
        <v>388</v>
      </c>
      <c r="E6" s="157" t="s">
        <v>392</v>
      </c>
      <c r="F6" s="161" t="s">
        <v>392</v>
      </c>
      <c r="G6" s="157" t="s">
        <v>392</v>
      </c>
      <c r="H6" s="161" t="s">
        <v>392</v>
      </c>
      <c r="I6" s="157"/>
      <c r="J6" s="161"/>
      <c r="K6" s="163"/>
      <c r="L6" s="164"/>
      <c r="M6" s="163"/>
      <c r="N6" s="158"/>
      <c r="O6" s="159"/>
      <c r="P6" s="255"/>
    </row>
    <row r="7" spans="1:16" ht="15" customHeight="1">
      <c r="A7" s="126" t="s">
        <v>134</v>
      </c>
      <c r="B7" s="146" t="str">
        <f t="shared" ref="B7:B70" si="0">IF(E7&lt;&gt;"..", IF((E7&lt;10000)*(F7&lt;10000),"NO",IF((E7/D7&lt;0.2)*(F7/D7&lt;0.2),"NO","YES")), IF(F7&lt;10000,"NO",IF(F7/D7&lt;0.2,"NO","YES")))</f>
        <v>YES</v>
      </c>
      <c r="C7" s="147" t="s">
        <v>44</v>
      </c>
      <c r="D7" s="127">
        <v>869508</v>
      </c>
      <c r="E7" s="128">
        <f>IF(ISERROR(HLOOKUP(A7,'CDIS Outward debt'!$B:$BD,260,0)),"..",HLOOKUP(A7,'CDIS Outward debt'!$B:$BD,260,0))</f>
        <v>1541137.0177800001</v>
      </c>
      <c r="F7" s="129">
        <v>763333.375592369</v>
      </c>
      <c r="G7" s="128">
        <f>IF(ISERROR(HLOOKUP(A7,'CDIS Inward debt'!B:BY,260,0)),"..",HLOOKUP(A7,'CDIS Inward debt'!B:BY,260,0))</f>
        <v>1211210.80623</v>
      </c>
      <c r="H7" s="129">
        <f>VLOOKUP(A7,'CDIS Outward debt'!$2:$247,65,0)</f>
        <v>236512.27694995599</v>
      </c>
      <c r="I7" s="128">
        <f t="shared" ref="I7:I70" si="1">IF((G7="..")+(E7=".."),"..",IF((G7="C")+(E7="C"),"C",E7-G7))</f>
        <v>329926.21155000012</v>
      </c>
      <c r="J7" s="129">
        <f t="shared" ref="J7:J70" si="2">F7-H7</f>
        <v>526821.09864241304</v>
      </c>
      <c r="K7" s="130">
        <f t="shared" ref="K7:K70" si="3">IF(I7="..","..",IF(I7="C","C",IF(D7="","",I7/D7)))</f>
        <v>0.37944011044176723</v>
      </c>
      <c r="L7" s="131">
        <f t="shared" ref="L7:L70" si="4">IF(D7&lt;&gt;"",J7/D7,"")</f>
        <v>0.60588413061456947</v>
      </c>
      <c r="M7" s="152" t="str">
        <f t="shared" ref="M7:M70" si="5">IF(L7="","",IF((K7="..")+(K7="C"),"NO",IF((L7&gt;=0.2)*(K7&gt;=0.2)+(L7&lt;0.2)*(K7&lt;0.2),"NO","YES")))</f>
        <v>NO</v>
      </c>
      <c r="N7" s="132"/>
      <c r="O7" s="131"/>
      <c r="P7" s="256"/>
    </row>
    <row r="8" spans="1:16" ht="15" customHeight="1">
      <c r="A8" s="126" t="s">
        <v>126</v>
      </c>
      <c r="B8" s="146" t="str">
        <f t="shared" si="0"/>
        <v>YES</v>
      </c>
      <c r="C8" s="147" t="s">
        <v>44</v>
      </c>
      <c r="D8" s="127">
        <v>60131</v>
      </c>
      <c r="E8" s="128" t="str">
        <f>IF(ISERROR(HLOOKUP(A8,'CDIS Outward debt'!$B:$BD,260,0)),"..",HLOOKUP(A8,'CDIS Outward debt'!$B:$BD,260,0))</f>
        <v>..</v>
      </c>
      <c r="F8" s="129">
        <v>741168.43593821395</v>
      </c>
      <c r="G8" s="128" t="str">
        <f>IF(ISERROR(HLOOKUP(A8,'CDIS Inward debt'!B:BY,260,0)),"..",HLOOKUP(A8,'CDIS Inward debt'!B:BY,260,0))</f>
        <v>..</v>
      </c>
      <c r="H8" s="129">
        <f>VLOOKUP(A8,'CDIS Outward debt'!$2:$247,65,0)</f>
        <v>434798.32648823998</v>
      </c>
      <c r="I8" s="128" t="str">
        <f t="shared" si="1"/>
        <v>..</v>
      </c>
      <c r="J8" s="129">
        <f t="shared" si="2"/>
        <v>306370.10944997397</v>
      </c>
      <c r="K8" s="130" t="str">
        <f t="shared" si="3"/>
        <v>..</v>
      </c>
      <c r="L8" s="131">
        <f t="shared" si="4"/>
        <v>5.0950443107544192</v>
      </c>
      <c r="M8" s="152" t="str">
        <f t="shared" si="5"/>
        <v>NO</v>
      </c>
      <c r="N8" s="132"/>
      <c r="O8" s="131"/>
      <c r="P8" s="256"/>
    </row>
    <row r="9" spans="1:16" ht="15" customHeight="1">
      <c r="A9" s="126" t="s">
        <v>124</v>
      </c>
      <c r="B9" s="146" t="str">
        <f t="shared" si="0"/>
        <v>YES</v>
      </c>
      <c r="C9" s="147" t="s">
        <v>44</v>
      </c>
      <c r="D9" s="127">
        <v>685434</v>
      </c>
      <c r="E9" s="128">
        <f>IF(ISERROR(HLOOKUP(A9,'CDIS Outward debt'!$B:$BD,260,0)),"..",HLOOKUP(A9,'CDIS Outward debt'!$B:$BD,260,0))</f>
        <v>321402.95420078898</v>
      </c>
      <c r="F9" s="129">
        <v>401652.78981357598</v>
      </c>
      <c r="G9" s="128">
        <f>IF(ISERROR(HLOOKUP(A9,'CDIS Inward debt'!B:BY,260,0)),"..",HLOOKUP(A9,'CDIS Inward debt'!B:BY,260,0))</f>
        <v>161161.13436457401</v>
      </c>
      <c r="H9" s="129">
        <f>VLOOKUP(A9,'CDIS Outward debt'!$2:$247,65,0)</f>
        <v>146434.38405829799</v>
      </c>
      <c r="I9" s="128">
        <f t="shared" si="1"/>
        <v>160241.81983621497</v>
      </c>
      <c r="J9" s="129">
        <f t="shared" si="2"/>
        <v>255218.40575527799</v>
      </c>
      <c r="K9" s="130">
        <f t="shared" si="3"/>
        <v>0.23378154546785682</v>
      </c>
      <c r="L9" s="131">
        <f t="shared" si="4"/>
        <v>0.3723457046999098</v>
      </c>
      <c r="M9" s="152" t="str">
        <f t="shared" si="5"/>
        <v>NO</v>
      </c>
      <c r="N9" s="132"/>
      <c r="O9" s="131"/>
      <c r="P9" s="256"/>
    </row>
    <row r="10" spans="1:16" ht="15" customHeight="1">
      <c r="A10" s="126" t="s">
        <v>135</v>
      </c>
      <c r="B10" s="146" t="str">
        <f t="shared" si="0"/>
        <v>YES</v>
      </c>
      <c r="C10" s="147" t="s">
        <v>65</v>
      </c>
      <c r="D10" s="127">
        <v>533383</v>
      </c>
      <c r="E10" s="128">
        <f>IF(ISERROR(HLOOKUP(A10,'CDIS Outward debt'!$B:$BD,260,0)),"..",HLOOKUP(A10,'CDIS Outward debt'!$B:$BD,260,0))</f>
        <v>97555.48461</v>
      </c>
      <c r="F10" s="129">
        <v>250561.519777804</v>
      </c>
      <c r="G10" s="128">
        <f>IF(ISERROR(HLOOKUP(A10,'CDIS Inward debt'!B:BY,260,0)),"..",HLOOKUP(A10,'CDIS Inward debt'!B:BY,260,0))</f>
        <v>314013.73131</v>
      </c>
      <c r="H10" s="129">
        <f>VLOOKUP(A10,'CDIS Outward debt'!$2:$247,65,0)</f>
        <v>110119.48295825299</v>
      </c>
      <c r="I10" s="128">
        <f t="shared" si="1"/>
        <v>-216458.24670000002</v>
      </c>
      <c r="J10" s="129">
        <f t="shared" si="2"/>
        <v>140442.03681955102</v>
      </c>
      <c r="K10" s="130">
        <f t="shared" si="3"/>
        <v>-0.40582142044272129</v>
      </c>
      <c r="L10" s="131">
        <f t="shared" si="4"/>
        <v>0.26330429882383022</v>
      </c>
      <c r="M10" s="152" t="str">
        <f t="shared" si="5"/>
        <v>YES</v>
      </c>
      <c r="N10" s="132" t="s">
        <v>420</v>
      </c>
      <c r="O10" s="153" t="s">
        <v>419</v>
      </c>
      <c r="P10" s="257">
        <f>(F10-G10)/D10</f>
        <v>-0.11896181830353798</v>
      </c>
    </row>
    <row r="11" spans="1:16" ht="15" customHeight="1">
      <c r="A11" s="126" t="s">
        <v>91</v>
      </c>
      <c r="B11" s="146" t="str">
        <f t="shared" si="0"/>
        <v>YES</v>
      </c>
      <c r="C11" s="147" t="s">
        <v>65</v>
      </c>
      <c r="D11" s="127">
        <v>245921</v>
      </c>
      <c r="E11" s="128">
        <f>IF(ISERROR(HLOOKUP(A11,'CDIS Outward debt'!$B:$BD,260,0)),"..",HLOOKUP(A11,'CDIS Outward debt'!$B:$BD,260,0))</f>
        <v>180715.1427</v>
      </c>
      <c r="F11" s="129">
        <v>204460.236839616</v>
      </c>
      <c r="G11" s="128" t="str">
        <f>IF(ISERROR(HLOOKUP(A11,'CDIS Inward debt'!B:BY,260,0)),"..",HLOOKUP(A11,'CDIS Inward debt'!B:BY,260,0))</f>
        <v>C</v>
      </c>
      <c r="H11" s="129">
        <f>VLOOKUP(A11,'CDIS Outward debt'!$2:$247,65,0)</f>
        <v>226614.315305678</v>
      </c>
      <c r="I11" s="128" t="str">
        <f t="shared" si="1"/>
        <v>C</v>
      </c>
      <c r="J11" s="129">
        <f t="shared" si="2"/>
        <v>-22154.078466061997</v>
      </c>
      <c r="K11" s="130" t="str">
        <f t="shared" si="3"/>
        <v>C</v>
      </c>
      <c r="L11" s="131">
        <f t="shared" si="4"/>
        <v>-9.0086159645016067E-2</v>
      </c>
      <c r="M11" s="152" t="str">
        <f t="shared" si="5"/>
        <v>NO</v>
      </c>
      <c r="N11" s="132" t="s">
        <v>381</v>
      </c>
      <c r="O11" s="153" t="s">
        <v>383</v>
      </c>
      <c r="P11" s="256"/>
    </row>
    <row r="12" spans="1:16" ht="15" customHeight="1">
      <c r="A12" s="126" t="s">
        <v>109</v>
      </c>
      <c r="B12" s="146" t="str">
        <f t="shared" si="0"/>
        <v>YES</v>
      </c>
      <c r="C12" s="147" t="s">
        <v>44</v>
      </c>
      <c r="D12" s="127">
        <v>5574</v>
      </c>
      <c r="E12" s="128" t="str">
        <f>IF(ISERROR(HLOOKUP(A12,'CDIS Outward debt'!$B:$BD,260,0)),"..",HLOOKUP(A12,'CDIS Outward debt'!$B:$BD,260,0))</f>
        <v>..</v>
      </c>
      <c r="F12" s="129">
        <v>155555.75053285499</v>
      </c>
      <c r="G12" s="128" t="str">
        <f>IF(ISERROR(HLOOKUP(A12,'CDIS Inward debt'!B:BY,260,0)),"..",HLOOKUP(A12,'CDIS Inward debt'!B:BY,260,0))</f>
        <v>..</v>
      </c>
      <c r="H12" s="129">
        <f>VLOOKUP(A12,'CDIS Outward debt'!$2:$247,65,0)</f>
        <v>48899.018925770397</v>
      </c>
      <c r="I12" s="128" t="str">
        <f t="shared" si="1"/>
        <v>..</v>
      </c>
      <c r="J12" s="129">
        <f t="shared" si="2"/>
        <v>106656.7316070846</v>
      </c>
      <c r="K12" s="130" t="str">
        <f t="shared" si="3"/>
        <v>..</v>
      </c>
      <c r="L12" s="131">
        <f t="shared" si="4"/>
        <v>19.134684536613669</v>
      </c>
      <c r="M12" s="152" t="str">
        <f t="shared" si="5"/>
        <v>NO</v>
      </c>
      <c r="N12" s="132"/>
      <c r="O12" s="131"/>
      <c r="P12" s="256"/>
    </row>
    <row r="13" spans="1:16" ht="15" customHeight="1">
      <c r="A13" s="126" t="s">
        <v>110</v>
      </c>
      <c r="B13" s="146" t="str">
        <f t="shared" si="0"/>
        <v>YES</v>
      </c>
      <c r="C13" s="147" t="s">
        <v>44</v>
      </c>
      <c r="D13" s="127">
        <v>3480</v>
      </c>
      <c r="E13" s="128" t="str">
        <f>IF(ISERROR(HLOOKUP(A13,'CDIS Outward debt'!$B:$BD,260,0)),"..",HLOOKUP(A13,'CDIS Outward debt'!$B:$BD,260,0))</f>
        <v>..</v>
      </c>
      <c r="F13" s="129">
        <v>133723.057660372</v>
      </c>
      <c r="G13" s="128" t="str">
        <f>IF(ISERROR(HLOOKUP(A13,'CDIS Inward debt'!B:BY,260,0)),"..",HLOOKUP(A13,'CDIS Inward debt'!B:BY,260,0))</f>
        <v>..</v>
      </c>
      <c r="H13" s="129">
        <f>VLOOKUP(A13,'CDIS Outward debt'!$2:$247,65,0)</f>
        <v>44545.021478409901</v>
      </c>
      <c r="I13" s="128" t="str">
        <f t="shared" si="1"/>
        <v>..</v>
      </c>
      <c r="J13" s="129">
        <f t="shared" si="2"/>
        <v>89178.036181962088</v>
      </c>
      <c r="K13" s="130" t="str">
        <f t="shared" si="3"/>
        <v>..</v>
      </c>
      <c r="L13" s="131">
        <f t="shared" si="4"/>
        <v>25.625872466081059</v>
      </c>
      <c r="M13" s="152" t="str">
        <f t="shared" si="5"/>
        <v>NO</v>
      </c>
      <c r="N13" s="132"/>
      <c r="O13" s="131"/>
      <c r="P13" s="256"/>
    </row>
    <row r="14" spans="1:16" ht="15" customHeight="1">
      <c r="A14" s="126" t="s">
        <v>125</v>
      </c>
      <c r="B14" s="146" t="str">
        <f t="shared" si="0"/>
        <v>YES</v>
      </c>
      <c r="C14" s="147" t="s">
        <v>65</v>
      </c>
      <c r="D14" s="127">
        <v>307872</v>
      </c>
      <c r="E14" s="128" t="str">
        <f>IF(ISERROR(HLOOKUP(A14,'CDIS Outward debt'!$B:$BD,260,0)),"..",HLOOKUP(A14,'CDIS Outward debt'!$B:$BD,260,0))</f>
        <v>..</v>
      </c>
      <c r="F14" s="129">
        <v>79304.822441165903</v>
      </c>
      <c r="G14" s="128" t="str">
        <f>IF(ISERROR(HLOOKUP(A14,'CDIS Inward debt'!B:BY,260,0)),"..",HLOOKUP(A14,'CDIS Inward debt'!B:BY,260,0))</f>
        <v>..</v>
      </c>
      <c r="H14" s="129">
        <f>VLOOKUP(A14,'CDIS Outward debt'!$2:$247,65,0)</f>
        <v>72117.293521069005</v>
      </c>
      <c r="I14" s="128" t="str">
        <f t="shared" si="1"/>
        <v>..</v>
      </c>
      <c r="J14" s="129">
        <f t="shared" si="2"/>
        <v>7187.5289200968982</v>
      </c>
      <c r="K14" s="130" t="str">
        <f t="shared" si="3"/>
        <v>..</v>
      </c>
      <c r="L14" s="131">
        <f t="shared" si="4"/>
        <v>2.3345835022661684E-2</v>
      </c>
      <c r="M14" s="152" t="str">
        <f t="shared" si="5"/>
        <v>NO</v>
      </c>
      <c r="N14" s="132"/>
      <c r="O14" s="153" t="s">
        <v>384</v>
      </c>
      <c r="P14" s="256"/>
    </row>
    <row r="15" spans="1:16" ht="15" customHeight="1">
      <c r="A15" s="126" t="s">
        <v>361</v>
      </c>
      <c r="B15" s="146" t="str">
        <f t="shared" si="0"/>
        <v>YES</v>
      </c>
      <c r="C15" s="147" t="s">
        <v>65</v>
      </c>
      <c r="D15" s="127">
        <v>902</v>
      </c>
      <c r="E15" s="128" t="str">
        <f>IF(ISERROR(HLOOKUP(A15,'CDIS Outward debt'!$B:$BD,260,0)),"..",HLOOKUP(A15,'CDIS Outward debt'!$B:$BD,260,0))</f>
        <v>..</v>
      </c>
      <c r="F15" s="129">
        <v>57453.876899698203</v>
      </c>
      <c r="G15" s="128" t="str">
        <f>IF(ISERROR(HLOOKUP(A15,'CDIS Inward debt'!B:BY,260,0)),"..",HLOOKUP(A15,'CDIS Inward debt'!B:BY,260,0))</f>
        <v>..</v>
      </c>
      <c r="H15" s="129">
        <f>VLOOKUP(A15,'CDIS Outward debt'!$2:$247,65,0)</f>
        <v>156810.74990955001</v>
      </c>
      <c r="I15" s="128" t="str">
        <f t="shared" si="1"/>
        <v>..</v>
      </c>
      <c r="J15" s="129">
        <f t="shared" si="2"/>
        <v>-99356.873009851814</v>
      </c>
      <c r="K15" s="130" t="str">
        <f t="shared" si="3"/>
        <v>..</v>
      </c>
      <c r="L15" s="131">
        <f t="shared" si="4"/>
        <v>-110.15174391336122</v>
      </c>
      <c r="M15" s="152" t="str">
        <f t="shared" si="5"/>
        <v>NO</v>
      </c>
      <c r="N15" s="132"/>
      <c r="O15" s="153" t="s">
        <v>385</v>
      </c>
      <c r="P15" s="256"/>
    </row>
    <row r="16" spans="1:16" ht="15" customHeight="1">
      <c r="A16" s="126" t="s">
        <v>181</v>
      </c>
      <c r="B16" s="146" t="str">
        <f t="shared" si="0"/>
        <v>YES</v>
      </c>
      <c r="C16" s="147" t="s">
        <v>65</v>
      </c>
      <c r="D16" s="127">
        <v>13240</v>
      </c>
      <c r="E16" s="128">
        <f>IF(ISERROR(HLOOKUP(A16,'CDIS Outward debt'!$B:$BD,260,0)),"..",HLOOKUP(A16,'CDIS Outward debt'!$B:$BD,260,0))</f>
        <v>49210.885161443599</v>
      </c>
      <c r="F16" s="129">
        <v>49211</v>
      </c>
      <c r="G16" s="128">
        <f>IF(ISERROR(HLOOKUP(A16,'CDIS Inward debt'!B:BY,260,0)),"..",HLOOKUP(A16,'CDIS Inward debt'!B:BY,260,0))</f>
        <v>134851.591140904</v>
      </c>
      <c r="H16" s="129">
        <f>VLOOKUP(A16,'CDIS Outward debt'!$2:$247,65,0)</f>
        <v>10659.996830702999</v>
      </c>
      <c r="I16" s="128">
        <f t="shared" si="1"/>
        <v>-85640.705979460399</v>
      </c>
      <c r="J16" s="129">
        <f t="shared" si="2"/>
        <v>38551.003169297001</v>
      </c>
      <c r="K16" s="130">
        <f t="shared" si="3"/>
        <v>-6.4683312673308455</v>
      </c>
      <c r="L16" s="131">
        <f t="shared" si="4"/>
        <v>2.9117071880133687</v>
      </c>
      <c r="M16" s="152" t="str">
        <f t="shared" si="5"/>
        <v>YES</v>
      </c>
      <c r="N16" s="132" t="s">
        <v>393</v>
      </c>
      <c r="O16" s="153" t="s">
        <v>386</v>
      </c>
      <c r="P16" s="256"/>
    </row>
    <row r="17" spans="1:16" ht="15" customHeight="1">
      <c r="A17" s="126" t="s">
        <v>154</v>
      </c>
      <c r="B17" s="146" t="str">
        <f t="shared" si="0"/>
        <v>YES</v>
      </c>
      <c r="C17" s="147" t="s">
        <v>44</v>
      </c>
      <c r="D17" s="127">
        <v>290896</v>
      </c>
      <c r="E17" s="128">
        <f>IF(ISERROR(HLOOKUP(A17,'CDIS Outward debt'!$B:$BD,260,0)),"..",HLOOKUP(A17,'CDIS Outward debt'!$B:$BD,260,0))</f>
        <v>218390.69047772599</v>
      </c>
      <c r="F17" s="129">
        <v>47465.209593048101</v>
      </c>
      <c r="G17" s="128">
        <f>IF(ISERROR(HLOOKUP(A17,'CDIS Inward debt'!B:BY,260,0)),"..",HLOOKUP(A17,'CDIS Inward debt'!B:BY,260,0))</f>
        <v>129454.709560957</v>
      </c>
      <c r="H17" s="129">
        <f>VLOOKUP(A17,'CDIS Outward debt'!$2:$247,65,0)</f>
        <v>32252.224875855201</v>
      </c>
      <c r="I17" s="128">
        <f t="shared" si="1"/>
        <v>88935.980916768996</v>
      </c>
      <c r="J17" s="330">
        <f t="shared" si="2"/>
        <v>15212.9847171929</v>
      </c>
      <c r="K17" s="130">
        <f t="shared" si="3"/>
        <v>0.30573119230504714</v>
      </c>
      <c r="L17" s="131">
        <f t="shared" si="4"/>
        <v>5.2296988329825433E-2</v>
      </c>
      <c r="M17" s="152" t="str">
        <f t="shared" si="5"/>
        <v>YES</v>
      </c>
      <c r="N17" s="132" t="s">
        <v>393</v>
      </c>
      <c r="O17" s="153" t="s">
        <v>387</v>
      </c>
      <c r="P17" s="256"/>
    </row>
    <row r="18" spans="1:16" ht="15" customHeight="1">
      <c r="A18" s="126" t="s">
        <v>90</v>
      </c>
      <c r="B18" s="146" t="str">
        <f t="shared" si="0"/>
        <v>YES</v>
      </c>
      <c r="C18" s="147" t="s">
        <v>65</v>
      </c>
      <c r="D18" s="127">
        <v>23226</v>
      </c>
      <c r="E18" s="128">
        <f>IF(ISERROR(HLOOKUP(A18,'CDIS Outward debt'!$B:$BD,260,0)),"..",HLOOKUP(A18,'CDIS Outward debt'!$B:$BD,260,0))</f>
        <v>12179.8416424713</v>
      </c>
      <c r="F18" s="129">
        <v>47156.257827343899</v>
      </c>
      <c r="G18" s="128">
        <f>IF(ISERROR(HLOOKUP(A18,'CDIS Inward debt'!B:BY,260,0)),"..",HLOOKUP(A18,'CDIS Inward debt'!B:BY,260,0))</f>
        <v>15796.017789006701</v>
      </c>
      <c r="H18" s="129">
        <f>VLOOKUP(A18,'CDIS Outward debt'!$2:$247,65,0)</f>
        <v>42027.058002909602</v>
      </c>
      <c r="I18" s="128">
        <f t="shared" si="1"/>
        <v>-3616.1761465354011</v>
      </c>
      <c r="J18" s="129">
        <f t="shared" si="2"/>
        <v>5129.1998244342976</v>
      </c>
      <c r="K18" s="130">
        <f t="shared" si="3"/>
        <v>-0.15569517551603379</v>
      </c>
      <c r="L18" s="131">
        <f t="shared" si="4"/>
        <v>0.22083870767391275</v>
      </c>
      <c r="M18" s="152" t="str">
        <f t="shared" si="5"/>
        <v>YES</v>
      </c>
      <c r="N18" s="132" t="s">
        <v>381</v>
      </c>
      <c r="O18" s="153" t="s">
        <v>394</v>
      </c>
      <c r="P18" s="256"/>
    </row>
    <row r="19" spans="1:16" ht="15" customHeight="1">
      <c r="A19" s="126" t="s">
        <v>113</v>
      </c>
      <c r="B19" s="146" t="str">
        <f t="shared" si="0"/>
        <v>YES</v>
      </c>
      <c r="C19" s="147" t="s">
        <v>44</v>
      </c>
      <c r="D19" s="127">
        <f>3879*1.559</f>
        <v>6047.3609999999999</v>
      </c>
      <c r="E19" s="128" t="str">
        <f>IF(ISERROR(HLOOKUP(A19,'CDIS Outward debt'!$B:$BD,260,0)),"..",HLOOKUP(A19,'CDIS Outward debt'!$B:$BD,260,0))</f>
        <v>..</v>
      </c>
      <c r="F19" s="129">
        <v>26144.801983261899</v>
      </c>
      <c r="G19" s="128" t="str">
        <f>IF(ISERROR(HLOOKUP(A19,'CDIS Inward debt'!B:BY,260,0)),"..",HLOOKUP(A19,'CDIS Inward debt'!B:BY,260,0))</f>
        <v>..</v>
      </c>
      <c r="H19" s="129">
        <f>VLOOKUP(A19,'CDIS Outward debt'!$2:$247,65,0)</f>
        <v>4503.4382324384396</v>
      </c>
      <c r="I19" s="128" t="str">
        <f t="shared" si="1"/>
        <v>..</v>
      </c>
      <c r="J19" s="330">
        <f t="shared" si="2"/>
        <v>21641.363750823461</v>
      </c>
      <c r="K19" s="130" t="str">
        <f t="shared" si="3"/>
        <v>..</v>
      </c>
      <c r="L19" s="131">
        <f t="shared" si="4"/>
        <v>3.5786459169253266</v>
      </c>
      <c r="M19" s="152" t="str">
        <f t="shared" si="5"/>
        <v>NO</v>
      </c>
      <c r="N19" s="132"/>
      <c r="O19" s="131"/>
      <c r="P19" s="256"/>
    </row>
    <row r="20" spans="1:16" ht="15" customHeight="1">
      <c r="A20" s="126" t="s">
        <v>257</v>
      </c>
      <c r="B20" s="146" t="str">
        <f t="shared" si="0"/>
        <v>YES</v>
      </c>
      <c r="C20" s="147" t="s">
        <v>44</v>
      </c>
      <c r="D20" s="127">
        <v>3159</v>
      </c>
      <c r="E20" s="128" t="str">
        <f>IF(ISERROR(HLOOKUP(A20,'CDIS Outward debt'!$B:$BD,260,0)),"..",HLOOKUP(A20,'CDIS Outward debt'!$B:$BD,260,0))</f>
        <v>..</v>
      </c>
      <c r="F20" s="129">
        <v>11533.933582850899</v>
      </c>
      <c r="G20" s="128" t="str">
        <f>IF(ISERROR(HLOOKUP(A20,'CDIS Inward debt'!B:BY,260,0)),"..",HLOOKUP(A20,'CDIS Inward debt'!B:BY,260,0))</f>
        <v>..</v>
      </c>
      <c r="H20" s="129">
        <f>VLOOKUP(A20,'CDIS Outward debt'!$2:$247,65,0)</f>
        <v>1258.28836079283</v>
      </c>
      <c r="I20" s="128" t="str">
        <f t="shared" si="1"/>
        <v>..</v>
      </c>
      <c r="J20" s="330">
        <f t="shared" si="2"/>
        <v>10275.645222058069</v>
      </c>
      <c r="K20" s="130" t="str">
        <f t="shared" si="3"/>
        <v>..</v>
      </c>
      <c r="L20" s="131">
        <f t="shared" si="4"/>
        <v>3.2528158347762166</v>
      </c>
      <c r="M20" s="152" t="str">
        <f t="shared" si="5"/>
        <v>NO</v>
      </c>
      <c r="N20" s="132"/>
      <c r="O20" s="131"/>
      <c r="P20" s="256"/>
    </row>
    <row r="21" spans="1:16" ht="15" customHeight="1">
      <c r="A21" s="133" t="s">
        <v>208</v>
      </c>
      <c r="B21" s="148" t="str">
        <f t="shared" si="0"/>
        <v>NO</v>
      </c>
      <c r="C21" s="149" t="s">
        <v>65</v>
      </c>
      <c r="D21" s="134">
        <v>17419000</v>
      </c>
      <c r="E21" s="135">
        <f>IF(ISERROR(HLOOKUP(A21,'CDIS Outward debt'!$B:$BD,260,0)),"..",HLOOKUP(A21,'CDIS Outward debt'!$B:$BD,260,0))</f>
        <v>691549</v>
      </c>
      <c r="F21" s="136">
        <v>492191.08846791799</v>
      </c>
      <c r="G21" s="135">
        <f>IF(ISERROR(HLOOKUP(A21,'CDIS Inward debt'!B:BY,260,0)),"..",HLOOKUP(A21,'CDIS Inward debt'!B:BY,260,0))</f>
        <v>931180</v>
      </c>
      <c r="H21" s="136">
        <f>VLOOKUP(A21,'CDIS Outward debt'!$2:$247,65,0)</f>
        <v>572454.20390270604</v>
      </c>
      <c r="I21" s="135">
        <f t="shared" si="1"/>
        <v>-239631</v>
      </c>
      <c r="J21" s="136">
        <f t="shared" si="2"/>
        <v>-80263.115434788051</v>
      </c>
      <c r="K21" s="137">
        <f t="shared" si="3"/>
        <v>-1.3756874677076755E-2</v>
      </c>
      <c r="L21" s="138">
        <f t="shared" si="4"/>
        <v>-4.6077912299665909E-3</v>
      </c>
      <c r="M21" s="154" t="str">
        <f t="shared" si="5"/>
        <v>NO</v>
      </c>
      <c r="N21" s="139"/>
      <c r="O21" s="138"/>
      <c r="P21" s="258"/>
    </row>
    <row r="22" spans="1:16" ht="15" customHeight="1">
      <c r="A22" s="133" t="s">
        <v>207</v>
      </c>
      <c r="B22" s="148" t="str">
        <f t="shared" si="0"/>
        <v>NO</v>
      </c>
      <c r="C22" s="149" t="s">
        <v>65</v>
      </c>
      <c r="D22" s="134">
        <v>2941886</v>
      </c>
      <c r="E22" s="135">
        <f>IF(ISERROR(HLOOKUP(A22,'CDIS Outward debt'!$B:$BD,260,0)),"..",HLOOKUP(A22,'CDIS Outward debt'!$B:$BD,260,0))</f>
        <v>382580.17440000002</v>
      </c>
      <c r="F22" s="136">
        <v>396807.94314291602</v>
      </c>
      <c r="G22" s="135">
        <f>IF(ISERROR(HLOOKUP(A22,'CDIS Inward debt'!B:BY,260,0)),"..",HLOOKUP(A22,'CDIS Inward debt'!B:BY,260,0))</f>
        <v>428658.11200000002</v>
      </c>
      <c r="H22" s="136">
        <f>VLOOKUP(A22,'CDIS Outward debt'!$2:$247,65,0)</f>
        <v>416483.31373702898</v>
      </c>
      <c r="I22" s="135">
        <f t="shared" si="1"/>
        <v>-46077.937600000005</v>
      </c>
      <c r="J22" s="136">
        <f t="shared" si="2"/>
        <v>-19675.370594112959</v>
      </c>
      <c r="K22" s="137">
        <f t="shared" si="3"/>
        <v>-1.5662720309352573E-2</v>
      </c>
      <c r="L22" s="138">
        <f t="shared" si="4"/>
        <v>-6.6880125858421978E-3</v>
      </c>
      <c r="M22" s="154" t="str">
        <f t="shared" si="5"/>
        <v>NO</v>
      </c>
      <c r="N22" s="139"/>
      <c r="O22" s="138"/>
      <c r="P22" s="258"/>
    </row>
    <row r="23" spans="1:16" ht="15" customHeight="1">
      <c r="A23" s="133" t="s">
        <v>128</v>
      </c>
      <c r="B23" s="148" t="str">
        <f t="shared" si="0"/>
        <v>NO</v>
      </c>
      <c r="C23" s="149" t="s">
        <v>65</v>
      </c>
      <c r="D23" s="134">
        <v>3852556</v>
      </c>
      <c r="E23" s="135">
        <f>IF(ISERROR(HLOOKUP(A23,'CDIS Outward debt'!$B:$BD,260,0)),"..",HLOOKUP(A23,'CDIS Outward debt'!$B:$BD,260,0))</f>
        <v>288301.40010000003</v>
      </c>
      <c r="F23" s="136">
        <v>258379.51975397399</v>
      </c>
      <c r="G23" s="135">
        <f>IF(ISERROR(HLOOKUP(A23,'CDIS Inward debt'!B:BY,260,0)),"..",HLOOKUP(A23,'CDIS Inward debt'!B:BY,260,0))</f>
        <v>387931.66019999998</v>
      </c>
      <c r="H23" s="136">
        <f>VLOOKUP(A23,'CDIS Outward debt'!$2:$247,65,0)</f>
        <v>244178.27250902599</v>
      </c>
      <c r="I23" s="135">
        <f t="shared" si="1"/>
        <v>-99630.260099999956</v>
      </c>
      <c r="J23" s="136">
        <f t="shared" si="2"/>
        <v>14201.247244947997</v>
      </c>
      <c r="K23" s="137">
        <f t="shared" si="3"/>
        <v>-2.5860820738231958E-2</v>
      </c>
      <c r="L23" s="138">
        <f t="shared" si="4"/>
        <v>3.686188401920179E-3</v>
      </c>
      <c r="M23" s="154" t="str">
        <f t="shared" si="5"/>
        <v>NO</v>
      </c>
      <c r="N23" s="139"/>
      <c r="O23" s="138"/>
      <c r="P23" s="258"/>
    </row>
    <row r="24" spans="1:16" ht="15" customHeight="1">
      <c r="A24" s="133" t="s">
        <v>164</v>
      </c>
      <c r="B24" s="148" t="str">
        <f t="shared" si="0"/>
        <v>NO</v>
      </c>
      <c r="C24" s="149" t="s">
        <v>65</v>
      </c>
      <c r="D24" s="134">
        <v>2829192</v>
      </c>
      <c r="E24" s="135">
        <f>IF(ISERROR(HLOOKUP(A24,'CDIS Outward debt'!$B:$BD,260,0)),"..",HLOOKUP(A24,'CDIS Outward debt'!$B:$BD,260,0))</f>
        <v>312903.551287001</v>
      </c>
      <c r="F24" s="136">
        <v>235079.09821842401</v>
      </c>
      <c r="G24" s="135">
        <f>IF(ISERROR(HLOOKUP(A24,'CDIS Inward debt'!B:BY,260,0)),"..",HLOOKUP(A24,'CDIS Inward debt'!B:BY,260,0))</f>
        <v>232416.71536108799</v>
      </c>
      <c r="H24" s="136">
        <f>VLOOKUP(A24,'CDIS Outward debt'!$2:$247,65,0)</f>
        <v>130205.52418422799</v>
      </c>
      <c r="I24" s="135">
        <f t="shared" si="1"/>
        <v>80486.835925913008</v>
      </c>
      <c r="J24" s="136">
        <f t="shared" si="2"/>
        <v>104873.57403419602</v>
      </c>
      <c r="K24" s="137">
        <f t="shared" si="3"/>
        <v>2.8448700521531593E-2</v>
      </c>
      <c r="L24" s="138">
        <f t="shared" si="4"/>
        <v>3.7068383494013847E-2</v>
      </c>
      <c r="M24" s="154" t="str">
        <f t="shared" si="5"/>
        <v>NO</v>
      </c>
      <c r="N24" s="139"/>
      <c r="O24" s="138"/>
      <c r="P24" s="258"/>
    </row>
    <row r="25" spans="1:16" ht="15" customHeight="1">
      <c r="A25" s="133" t="s">
        <v>129</v>
      </c>
      <c r="B25" s="148" t="str">
        <f t="shared" si="0"/>
        <v>NO</v>
      </c>
      <c r="C25" s="149" t="s">
        <v>65</v>
      </c>
      <c r="D25" s="134">
        <v>4601461</v>
      </c>
      <c r="E25" s="135">
        <f>IF(ISERROR(HLOOKUP(A25,'CDIS Outward debt'!$B:$BD,260,0)),"..",HLOOKUP(A25,'CDIS Outward debt'!$B:$BD,260,0))</f>
        <v>94261.803713527799</v>
      </c>
      <c r="F25" s="136">
        <v>105477.247692305</v>
      </c>
      <c r="G25" s="135">
        <f>IF(ISERROR(HLOOKUP(A25,'CDIS Inward debt'!B:BY,260,0)),"..",HLOOKUP(A25,'CDIS Inward debt'!B:BY,260,0))</f>
        <v>12213.1714190981</v>
      </c>
      <c r="H25" s="136">
        <f>VLOOKUP(A25,'CDIS Outward debt'!$2:$247,65,0)</f>
        <v>33748.806658829599</v>
      </c>
      <c r="I25" s="135">
        <f t="shared" si="1"/>
        <v>82048.632294429699</v>
      </c>
      <c r="J25" s="136">
        <f t="shared" si="2"/>
        <v>71728.441033475392</v>
      </c>
      <c r="K25" s="137">
        <f t="shared" si="3"/>
        <v>1.7830995915086471E-2</v>
      </c>
      <c r="L25" s="138">
        <f t="shared" si="4"/>
        <v>1.5588188410914576E-2</v>
      </c>
      <c r="M25" s="154" t="str">
        <f t="shared" si="5"/>
        <v>NO</v>
      </c>
      <c r="N25" s="139"/>
      <c r="O25" s="138"/>
      <c r="P25" s="258"/>
    </row>
    <row r="26" spans="1:16" ht="15" customHeight="1">
      <c r="A26" s="133" t="s">
        <v>244</v>
      </c>
      <c r="B26" s="148" t="str">
        <f t="shared" si="0"/>
        <v>NO</v>
      </c>
      <c r="C26" s="149" t="s">
        <v>65</v>
      </c>
      <c r="D26" s="134">
        <v>1786655</v>
      </c>
      <c r="E26" s="135" t="str">
        <f>IF(ISERROR(HLOOKUP(A26,'CDIS Outward debt'!$B:$BD,260,0)),"..",HLOOKUP(A26,'CDIS Outward debt'!$B:$BD,260,0))</f>
        <v>..</v>
      </c>
      <c r="F26" s="136">
        <v>74092.769306972899</v>
      </c>
      <c r="G26" s="135" t="str">
        <f>IF(ISERROR(HLOOKUP(A26,'CDIS Inward debt'!B:BY,260,0)),"..",HLOOKUP(A26,'CDIS Inward debt'!B:BY,260,0))</f>
        <v>..</v>
      </c>
      <c r="H26" s="136">
        <f>VLOOKUP(A26,'CDIS Outward debt'!$2:$247,65,0)</f>
        <v>143027.894941734</v>
      </c>
      <c r="I26" s="135" t="str">
        <f t="shared" si="1"/>
        <v>..</v>
      </c>
      <c r="J26" s="136">
        <f t="shared" si="2"/>
        <v>-68935.125634761105</v>
      </c>
      <c r="K26" s="137" t="str">
        <f t="shared" si="3"/>
        <v>..</v>
      </c>
      <c r="L26" s="138">
        <f t="shared" si="4"/>
        <v>-3.8583344649504858E-2</v>
      </c>
      <c r="M26" s="154" t="str">
        <f t="shared" si="5"/>
        <v>NO</v>
      </c>
      <c r="N26" s="139"/>
      <c r="O26" s="138"/>
      <c r="P26" s="258"/>
    </row>
    <row r="27" spans="1:16" ht="15" customHeight="1">
      <c r="A27" s="133" t="s">
        <v>202</v>
      </c>
      <c r="B27" s="148" t="str">
        <f t="shared" si="0"/>
        <v>NO</v>
      </c>
      <c r="C27" s="149" t="s">
        <v>65</v>
      </c>
      <c r="D27" s="134">
        <v>570591</v>
      </c>
      <c r="E27" s="135">
        <f>IF(ISERROR(HLOOKUP(A27,'CDIS Outward debt'!$B:$BD,260,0)),"..",HLOOKUP(A27,'CDIS Outward debt'!$B:$BD,260,0))</f>
        <v>91401.907814802398</v>
      </c>
      <c r="F27" s="136">
        <v>59946.115396395398</v>
      </c>
      <c r="G27" s="135">
        <f>IF(ISERROR(HLOOKUP(A27,'CDIS Inward debt'!B:BY,260,0)),"..",HLOOKUP(A27,'CDIS Inward debt'!B:BY,260,0))</f>
        <v>114558.591629398</v>
      </c>
      <c r="H27" s="136">
        <f>VLOOKUP(A27,'CDIS Outward debt'!$2:$247,65,0)</f>
        <v>62570.172116556299</v>
      </c>
      <c r="I27" s="135">
        <f t="shared" si="1"/>
        <v>-23156.683814595599</v>
      </c>
      <c r="J27" s="136">
        <f t="shared" si="2"/>
        <v>-2624.056720160901</v>
      </c>
      <c r="K27" s="137">
        <f t="shared" si="3"/>
        <v>-4.0583682207738288E-2</v>
      </c>
      <c r="L27" s="138">
        <f t="shared" si="4"/>
        <v>-4.5988400100262731E-3</v>
      </c>
      <c r="M27" s="154" t="str">
        <f t="shared" si="5"/>
        <v>NO</v>
      </c>
      <c r="N27" s="139"/>
      <c r="O27" s="138"/>
      <c r="P27" s="258"/>
    </row>
    <row r="28" spans="1:16" ht="15" customHeight="1">
      <c r="A28" s="133" t="s">
        <v>200</v>
      </c>
      <c r="B28" s="148" t="str">
        <f t="shared" si="0"/>
        <v>NO</v>
      </c>
      <c r="C28" s="149" t="s">
        <v>65</v>
      </c>
      <c r="D28" s="134">
        <v>1404307</v>
      </c>
      <c r="E28" s="135">
        <f>IF(ISERROR(HLOOKUP(A28,'CDIS Outward debt'!$B:$BD,260,0)),"..",HLOOKUP(A28,'CDIS Outward debt'!$B:$BD,260,0))</f>
        <v>52248.009482784</v>
      </c>
      <c r="F28" s="136">
        <v>54026.636367158797</v>
      </c>
      <c r="G28" s="135">
        <f>IF(ISERROR(HLOOKUP(A28,'CDIS Inward debt'!B:BY,260,0)),"..",HLOOKUP(A28,'CDIS Inward debt'!B:BY,260,0))</f>
        <v>166631.15429874501</v>
      </c>
      <c r="H28" s="136">
        <f>VLOOKUP(A28,'CDIS Outward debt'!$2:$247,65,0)</f>
        <v>138387.385853871</v>
      </c>
      <c r="I28" s="135">
        <f t="shared" si="1"/>
        <v>-114383.14481596102</v>
      </c>
      <c r="J28" s="136">
        <f t="shared" si="2"/>
        <v>-84360.749486712215</v>
      </c>
      <c r="K28" s="137">
        <f t="shared" si="3"/>
        <v>-8.1451666064443901E-2</v>
      </c>
      <c r="L28" s="138">
        <f t="shared" si="4"/>
        <v>-6.0072868316338388E-2</v>
      </c>
      <c r="M28" s="154" t="str">
        <f t="shared" si="5"/>
        <v>NO</v>
      </c>
      <c r="N28" s="139"/>
      <c r="O28" s="138"/>
      <c r="P28" s="258"/>
    </row>
    <row r="29" spans="1:16" ht="15" customHeight="1">
      <c r="A29" s="133" t="s">
        <v>148</v>
      </c>
      <c r="B29" s="148" t="str">
        <f t="shared" si="0"/>
        <v>NO</v>
      </c>
      <c r="C29" s="149" t="s">
        <v>65</v>
      </c>
      <c r="D29" s="134">
        <v>436344</v>
      </c>
      <c r="E29" s="135">
        <f>IF(ISERROR(HLOOKUP(A29,'CDIS Outward debt'!$B:$BD,260,0)),"..",HLOOKUP(A29,'CDIS Outward debt'!$B:$BD,260,0))</f>
        <v>36612.399599999997</v>
      </c>
      <c r="F29" s="136">
        <v>52275.209965128801</v>
      </c>
      <c r="G29" s="135">
        <f>IF(ISERROR(HLOOKUP(A29,'CDIS Inward debt'!B:BY,260,0)),"..",HLOOKUP(A29,'CDIS Inward debt'!B:BY,260,0))</f>
        <v>43753.614390000002</v>
      </c>
      <c r="H29" s="136">
        <f>VLOOKUP(A29,'CDIS Outward debt'!$2:$247,65,0)</f>
        <v>25451.180009775999</v>
      </c>
      <c r="I29" s="135">
        <f t="shared" si="1"/>
        <v>-7141.2147900000055</v>
      </c>
      <c r="J29" s="136">
        <f t="shared" si="2"/>
        <v>26824.029955352802</v>
      </c>
      <c r="K29" s="137">
        <f t="shared" si="3"/>
        <v>-1.6366020364666424E-2</v>
      </c>
      <c r="L29" s="138">
        <f t="shared" si="4"/>
        <v>6.1474501666925183E-2</v>
      </c>
      <c r="M29" s="154" t="str">
        <f t="shared" si="5"/>
        <v>NO</v>
      </c>
      <c r="N29" s="139"/>
      <c r="O29" s="138"/>
      <c r="P29" s="258"/>
    </row>
    <row r="30" spans="1:16" ht="15" customHeight="1">
      <c r="A30" s="133" t="s">
        <v>156</v>
      </c>
      <c r="B30" s="148" t="str">
        <f t="shared" si="0"/>
        <v>NO</v>
      </c>
      <c r="C30" s="149" t="s">
        <v>65</v>
      </c>
      <c r="D30" s="134">
        <v>10360105</v>
      </c>
      <c r="E30" s="135" t="str">
        <f>IF(ISERROR(HLOOKUP(A30,'CDIS Outward debt'!$B:$BD,260,0)),"..",HLOOKUP(A30,'CDIS Outward debt'!$B:$BD,260,0))</f>
        <v>..</v>
      </c>
      <c r="F30" s="136">
        <v>51482.368668047297</v>
      </c>
      <c r="G30" s="135">
        <f>IF(ISERROR(HLOOKUP(A30,'CDIS Inward debt'!B:BY,260,0)),"..",HLOOKUP(A30,'CDIS Inward debt'!B:BY,260,0))</f>
        <v>185625.45600000001</v>
      </c>
      <c r="H30" s="136">
        <f>VLOOKUP(A30,'CDIS Outward debt'!$2:$247,65,0)</f>
        <v>117150.037187354</v>
      </c>
      <c r="I30" s="135" t="str">
        <f t="shared" si="1"/>
        <v>..</v>
      </c>
      <c r="J30" s="136">
        <f t="shared" si="2"/>
        <v>-65667.668519306695</v>
      </c>
      <c r="K30" s="137" t="str">
        <f t="shared" si="3"/>
        <v>..</v>
      </c>
      <c r="L30" s="138">
        <f t="shared" si="4"/>
        <v>-6.3385138007101948E-3</v>
      </c>
      <c r="M30" s="154" t="str">
        <f t="shared" si="5"/>
        <v>NO</v>
      </c>
      <c r="N30" s="139"/>
      <c r="O30" s="138"/>
      <c r="P30" s="258"/>
    </row>
    <row r="31" spans="1:16" ht="15" customHeight="1">
      <c r="A31" s="133" t="s">
        <v>172</v>
      </c>
      <c r="B31" s="148" t="str">
        <f t="shared" si="0"/>
        <v>NO</v>
      </c>
      <c r="C31" s="149" t="s">
        <v>65</v>
      </c>
      <c r="D31" s="134">
        <v>2144338</v>
      </c>
      <c r="E31" s="135">
        <f>IF(ISERROR(HLOOKUP(A31,'CDIS Outward debt'!$B:$BD,260,0)),"..",HLOOKUP(A31,'CDIS Outward debt'!$B:$BD,260,0))</f>
        <v>68852.199783865493</v>
      </c>
      <c r="F31" s="136">
        <v>47557.180387674802</v>
      </c>
      <c r="G31" s="135">
        <f>IF(ISERROR(HLOOKUP(A31,'CDIS Inward debt'!B:BY,260,0)),"..",HLOOKUP(A31,'CDIS Inward debt'!B:BY,260,0))</f>
        <v>99812.663674572599</v>
      </c>
      <c r="H31" s="136">
        <f>VLOOKUP(A31,'CDIS Outward debt'!$2:$247,65,0)</f>
        <v>89427.513434357999</v>
      </c>
      <c r="I31" s="135">
        <f t="shared" si="1"/>
        <v>-30960.463890707106</v>
      </c>
      <c r="J31" s="136">
        <f t="shared" si="2"/>
        <v>-41870.333046683198</v>
      </c>
      <c r="K31" s="137">
        <f t="shared" si="3"/>
        <v>-1.4438238696841219E-2</v>
      </c>
      <c r="L31" s="138">
        <f t="shared" si="4"/>
        <v>-1.9525994990847152E-2</v>
      </c>
      <c r="M31" s="154" t="str">
        <f t="shared" si="5"/>
        <v>NO</v>
      </c>
      <c r="N31" s="139"/>
      <c r="O31" s="138"/>
      <c r="P31" s="258"/>
    </row>
    <row r="32" spans="1:16" ht="15" customHeight="1">
      <c r="A32" s="133" t="s">
        <v>319</v>
      </c>
      <c r="B32" s="148" t="str">
        <f t="shared" si="0"/>
        <v>NO</v>
      </c>
      <c r="C32" s="149" t="s">
        <v>65</v>
      </c>
      <c r="D32" s="134">
        <v>500103</v>
      </c>
      <c r="E32" s="135" t="str">
        <f>IF(ISERROR(HLOOKUP(A32,'CDIS Outward debt'!$B:$BD,260,0)),"..",HLOOKUP(A32,'CDIS Outward debt'!$B:$BD,260,0))</f>
        <v>..</v>
      </c>
      <c r="F32" s="136">
        <v>37299.384662620403</v>
      </c>
      <c r="G32" s="135" t="str">
        <f>IF(ISERROR(HLOOKUP(A32,'CDIS Inward debt'!B:BY,260,0)),"..",HLOOKUP(A32,'CDIS Inward debt'!B:BY,260,0))</f>
        <v>..</v>
      </c>
      <c r="H32" s="136">
        <f>VLOOKUP(A32,'CDIS Outward debt'!$2:$247,65,0)</f>
        <v>44901.706326181797</v>
      </c>
      <c r="I32" s="135" t="str">
        <f t="shared" si="1"/>
        <v>..</v>
      </c>
      <c r="J32" s="136">
        <f t="shared" si="2"/>
        <v>-7602.3216635613935</v>
      </c>
      <c r="K32" s="137" t="str">
        <f t="shared" si="3"/>
        <v>..</v>
      </c>
      <c r="L32" s="138">
        <f t="shared" si="4"/>
        <v>-1.5201511815688755E-2</v>
      </c>
      <c r="M32" s="154" t="str">
        <f t="shared" si="5"/>
        <v>NO</v>
      </c>
      <c r="N32" s="139"/>
      <c r="O32" s="138"/>
      <c r="P32" s="258"/>
    </row>
    <row r="33" spans="1:16" ht="15" customHeight="1">
      <c r="A33" s="133" t="s">
        <v>174</v>
      </c>
      <c r="B33" s="148" t="str">
        <f t="shared" si="0"/>
        <v>NO</v>
      </c>
      <c r="C33" s="149" t="s">
        <v>65</v>
      </c>
      <c r="D33" s="134">
        <v>1410383</v>
      </c>
      <c r="E33" s="135">
        <f>IF(ISERROR(HLOOKUP(A33,'CDIS Outward debt'!$B:$BD,260,0)),"..",HLOOKUP(A33,'CDIS Outward debt'!$B:$BD,260,0))</f>
        <v>36915.353435999998</v>
      </c>
      <c r="F33" s="136">
        <v>33230.726858373797</v>
      </c>
      <c r="G33" s="135">
        <f>IF(ISERROR(HLOOKUP(A33,'CDIS Inward debt'!B:BY,260,0)),"..",HLOOKUP(A33,'CDIS Inward debt'!B:BY,260,0))</f>
        <v>11392.874666694899</v>
      </c>
      <c r="H33" s="136">
        <f>VLOOKUP(A33,'CDIS Outward debt'!$2:$247,65,0)</f>
        <v>10360.7404091672</v>
      </c>
      <c r="I33" s="135">
        <f t="shared" si="1"/>
        <v>25522.478769305097</v>
      </c>
      <c r="J33" s="136">
        <f t="shared" si="2"/>
        <v>22869.986449206597</v>
      </c>
      <c r="K33" s="137">
        <f t="shared" si="3"/>
        <v>1.8096133298051025E-2</v>
      </c>
      <c r="L33" s="138">
        <f t="shared" si="4"/>
        <v>1.6215443924952725E-2</v>
      </c>
      <c r="M33" s="154" t="str">
        <f t="shared" si="5"/>
        <v>NO</v>
      </c>
      <c r="N33" s="139"/>
      <c r="O33" s="138"/>
      <c r="P33" s="258"/>
    </row>
    <row r="34" spans="1:16" ht="15" customHeight="1">
      <c r="A34" s="133" t="s">
        <v>160</v>
      </c>
      <c r="B34" s="148" t="str">
        <f t="shared" si="0"/>
        <v>NO</v>
      </c>
      <c r="C34" s="149" t="s">
        <v>65</v>
      </c>
      <c r="D34" s="134">
        <v>341952</v>
      </c>
      <c r="E34" s="135">
        <f>IF(ISERROR(HLOOKUP(A34,'CDIS Outward debt'!$B:$BD,260,0)),"..",HLOOKUP(A34,'CDIS Outward debt'!$B:$BD,260,0))</f>
        <v>54839.2524585879</v>
      </c>
      <c r="F34" s="136">
        <v>31314.170163618201</v>
      </c>
      <c r="G34" s="135">
        <f>IF(ISERROR(HLOOKUP(A34,'CDIS Inward debt'!B:BY,260,0)),"..",HLOOKUP(A34,'CDIS Inward debt'!B:BY,260,0))</f>
        <v>24103.9631456856</v>
      </c>
      <c r="H34" s="136">
        <f>VLOOKUP(A34,'CDIS Outward debt'!$2:$247,65,0)</f>
        <v>17306.9449971658</v>
      </c>
      <c r="I34" s="135">
        <f t="shared" si="1"/>
        <v>30735.2893129023</v>
      </c>
      <c r="J34" s="136">
        <f t="shared" si="2"/>
        <v>14007.225166452401</v>
      </c>
      <c r="K34" s="137">
        <f t="shared" si="3"/>
        <v>8.9881881997772486E-2</v>
      </c>
      <c r="L34" s="138">
        <f t="shared" si="4"/>
        <v>4.0962547861841433E-2</v>
      </c>
      <c r="M34" s="154" t="str">
        <f t="shared" si="5"/>
        <v>NO</v>
      </c>
      <c r="N34" s="139"/>
      <c r="O34" s="138"/>
      <c r="P34" s="258"/>
    </row>
    <row r="35" spans="1:16" ht="15" customHeight="1">
      <c r="A35" s="133" t="s">
        <v>193</v>
      </c>
      <c r="B35" s="148" t="str">
        <f t="shared" si="0"/>
        <v>NO</v>
      </c>
      <c r="C35" s="149" t="s">
        <v>65</v>
      </c>
      <c r="D35" s="134">
        <v>1860598</v>
      </c>
      <c r="E35" s="135">
        <f>IF(ISERROR(HLOOKUP(A35,'CDIS Outward debt'!$B:$BD,260,0)),"..",HLOOKUP(A35,'CDIS Outward debt'!$B:$BD,260,0))</f>
        <v>77890.479091165893</v>
      </c>
      <c r="F35" s="136">
        <v>30351.447472673401</v>
      </c>
      <c r="G35" s="135">
        <f>IF(ISERROR(HLOOKUP(A35,'CDIS Inward debt'!B:BY,260,0)),"..",HLOOKUP(A35,'CDIS Inward debt'!B:BY,260,0))</f>
        <v>64312.854746302299</v>
      </c>
      <c r="H35" s="136">
        <f>VLOOKUP(A35,'CDIS Outward debt'!$2:$247,65,0)</f>
        <v>36712.746451394298</v>
      </c>
      <c r="I35" s="135">
        <f t="shared" si="1"/>
        <v>13577.624344863594</v>
      </c>
      <c r="J35" s="136">
        <f t="shared" si="2"/>
        <v>-6361.2989787208971</v>
      </c>
      <c r="K35" s="137">
        <f t="shared" si="3"/>
        <v>7.2974518648647336E-3</v>
      </c>
      <c r="L35" s="138">
        <f t="shared" si="4"/>
        <v>-3.4189540022728699E-3</v>
      </c>
      <c r="M35" s="154" t="str">
        <f t="shared" si="5"/>
        <v>NO</v>
      </c>
      <c r="N35" s="139"/>
      <c r="O35" s="138"/>
      <c r="P35" s="258"/>
    </row>
    <row r="36" spans="1:16" ht="15" customHeight="1">
      <c r="A36" s="133" t="s">
        <v>182</v>
      </c>
      <c r="B36" s="148" t="str">
        <f t="shared" si="0"/>
        <v>NO</v>
      </c>
      <c r="C36" s="149" t="s">
        <v>65</v>
      </c>
      <c r="D36" s="134">
        <v>1282720</v>
      </c>
      <c r="E36" s="135">
        <f>IF(ISERROR(HLOOKUP(A36,'CDIS Outward debt'!$B:$BD,260,0)),"..",HLOOKUP(A36,'CDIS Outward debt'!$B:$BD,260,0))</f>
        <v>33552.210836473503</v>
      </c>
      <c r="F36" s="136">
        <v>27803.378157733601</v>
      </c>
      <c r="G36" s="135">
        <f>IF(ISERROR(HLOOKUP(A36,'CDIS Inward debt'!B:BY,260,0)),"..",HLOOKUP(A36,'CDIS Inward debt'!B:BY,260,0))</f>
        <v>67440.193911022594</v>
      </c>
      <c r="H36" s="136">
        <f>VLOOKUP(A36,'CDIS Outward debt'!$2:$247,65,0)</f>
        <v>63327.6950113774</v>
      </c>
      <c r="I36" s="135">
        <f t="shared" si="1"/>
        <v>-33887.983074549091</v>
      </c>
      <c r="J36" s="136">
        <f t="shared" si="2"/>
        <v>-35524.316853643802</v>
      </c>
      <c r="K36" s="137">
        <f t="shared" si="3"/>
        <v>-2.6418846727695126E-2</v>
      </c>
      <c r="L36" s="138">
        <f t="shared" si="4"/>
        <v>-2.7694521683332141E-2</v>
      </c>
      <c r="M36" s="154" t="str">
        <f t="shared" si="5"/>
        <v>NO</v>
      </c>
      <c r="N36" s="139"/>
      <c r="O36" s="138"/>
      <c r="P36" s="258"/>
    </row>
    <row r="37" spans="1:16" ht="15" customHeight="1">
      <c r="A37" s="133" t="s">
        <v>163</v>
      </c>
      <c r="B37" s="148" t="str">
        <f t="shared" si="0"/>
        <v>NO</v>
      </c>
      <c r="C37" s="149" t="s">
        <v>65</v>
      </c>
      <c r="D37" s="134">
        <v>270674</v>
      </c>
      <c r="E37" s="135">
        <f>IF(ISERROR(HLOOKUP(A37,'CDIS Outward debt'!$B:$BD,260,0)),"..",HLOOKUP(A37,'CDIS Outward debt'!$B:$BD,260,0))</f>
        <v>30952.105311110801</v>
      </c>
      <c r="F37" s="136">
        <v>23233.529038470599</v>
      </c>
      <c r="G37" s="135">
        <f>IF(ISERROR(HLOOKUP(A37,'CDIS Inward debt'!B:BY,260,0)),"..",HLOOKUP(A37,'CDIS Inward debt'!B:BY,260,0))</f>
        <v>28450.551645</v>
      </c>
      <c r="H37" s="136">
        <f>VLOOKUP(A37,'CDIS Outward debt'!$2:$247,65,0)</f>
        <v>20364.413527815901</v>
      </c>
      <c r="I37" s="135">
        <f t="shared" si="1"/>
        <v>2501.5536661108017</v>
      </c>
      <c r="J37" s="136">
        <f t="shared" si="2"/>
        <v>2869.1155106546976</v>
      </c>
      <c r="K37" s="137">
        <f t="shared" si="3"/>
        <v>9.2419429502309108E-3</v>
      </c>
      <c r="L37" s="138">
        <f t="shared" si="4"/>
        <v>1.0599893268857363E-2</v>
      </c>
      <c r="M37" s="154" t="str">
        <f t="shared" si="5"/>
        <v>NO</v>
      </c>
      <c r="N37" s="139"/>
      <c r="O37" s="138"/>
      <c r="P37" s="258"/>
    </row>
    <row r="38" spans="1:16" ht="15" customHeight="1">
      <c r="A38" s="133" t="s">
        <v>170</v>
      </c>
      <c r="B38" s="148" t="str">
        <f t="shared" si="0"/>
        <v>NO</v>
      </c>
      <c r="C38" s="149" t="s">
        <v>65</v>
      </c>
      <c r="D38" s="134">
        <v>2066902</v>
      </c>
      <c r="E38" s="135">
        <f>IF(ISERROR(HLOOKUP(A38,'CDIS Outward debt'!$B:$BD,260,0)),"..",HLOOKUP(A38,'CDIS Outward debt'!$B:$BD,260,0))</f>
        <v>27130.622202221599</v>
      </c>
      <c r="F38" s="136">
        <v>20312.689985107001</v>
      </c>
      <c r="G38" s="135">
        <f>IF(ISERROR(HLOOKUP(A38,'CDIS Inward debt'!B:BY,260,0)),"..",HLOOKUP(A38,'CDIS Inward debt'!B:BY,260,0))</f>
        <v>21385.913802767998</v>
      </c>
      <c r="H38" s="136">
        <f>VLOOKUP(A38,'CDIS Outward debt'!$2:$247,65,0)</f>
        <v>16966.252051101201</v>
      </c>
      <c r="I38" s="135">
        <f t="shared" si="1"/>
        <v>5744.7083994536006</v>
      </c>
      <c r="J38" s="136">
        <f t="shared" si="2"/>
        <v>3346.4379340058003</v>
      </c>
      <c r="K38" s="137">
        <f t="shared" si="3"/>
        <v>2.7793811218207736E-3</v>
      </c>
      <c r="L38" s="138">
        <f t="shared" si="4"/>
        <v>1.6190597977097125E-3</v>
      </c>
      <c r="M38" s="154" t="str">
        <f t="shared" si="5"/>
        <v>NO</v>
      </c>
      <c r="N38" s="139"/>
      <c r="O38" s="138"/>
      <c r="P38" s="258"/>
    </row>
    <row r="39" spans="1:16" ht="15" customHeight="1">
      <c r="A39" s="133" t="s">
        <v>355</v>
      </c>
      <c r="B39" s="148" t="str">
        <f t="shared" si="0"/>
        <v>NO</v>
      </c>
      <c r="C39" s="149" t="s">
        <v>65</v>
      </c>
      <c r="D39" s="134">
        <v>401647</v>
      </c>
      <c r="E39" s="135" t="str">
        <f>IF(ISERROR(HLOOKUP(A39,'CDIS Outward debt'!$B:$BD,260,0)),"..",HLOOKUP(A39,'CDIS Outward debt'!$B:$BD,260,0))</f>
        <v>..</v>
      </c>
      <c r="F39" s="136">
        <v>18694.101200067798</v>
      </c>
      <c r="G39" s="135" t="str">
        <f>IF(ISERROR(HLOOKUP(A39,'CDIS Inward debt'!B:BY,260,0)),"..",HLOOKUP(A39,'CDIS Inward debt'!B:BY,260,0))</f>
        <v>..</v>
      </c>
      <c r="H39" s="136">
        <f>VLOOKUP(A39,'CDIS Outward debt'!$2:$247,65,0)</f>
        <v>27074.827074307399</v>
      </c>
      <c r="I39" s="135" t="str">
        <f t="shared" si="1"/>
        <v>..</v>
      </c>
      <c r="J39" s="136">
        <f t="shared" si="2"/>
        <v>-8380.7258742396007</v>
      </c>
      <c r="K39" s="137" t="str">
        <f t="shared" si="3"/>
        <v>..</v>
      </c>
      <c r="L39" s="138">
        <f t="shared" si="4"/>
        <v>-2.0865899345045777E-2</v>
      </c>
      <c r="M39" s="154" t="str">
        <f t="shared" si="5"/>
        <v>NO</v>
      </c>
      <c r="N39" s="139"/>
      <c r="O39" s="138"/>
      <c r="P39" s="258"/>
    </row>
    <row r="40" spans="1:16" ht="15" customHeight="1">
      <c r="A40" s="133" t="s">
        <v>227</v>
      </c>
      <c r="B40" s="148" t="str">
        <f t="shared" si="0"/>
        <v>NO</v>
      </c>
      <c r="C40" s="149" t="s">
        <v>65</v>
      </c>
      <c r="D40" s="134">
        <v>1453770</v>
      </c>
      <c r="E40" s="135" t="str">
        <f>IF(ISERROR(HLOOKUP(A40,'CDIS Outward debt'!$B:$BD,260,0)),"..",HLOOKUP(A40,'CDIS Outward debt'!$B:$BD,260,0))</f>
        <v>..</v>
      </c>
      <c r="F40" s="136">
        <v>16844.0058048684</v>
      </c>
      <c r="G40" s="135" t="str">
        <f>IF(ISERROR(HLOOKUP(A40,'CDIS Inward debt'!B:BY,260,0)),"..",HLOOKUP(A40,'CDIS Inward debt'!B:BY,260,0))</f>
        <v>..</v>
      </c>
      <c r="H40" s="136">
        <f>VLOOKUP(A40,'CDIS Outward debt'!$2:$247,65,0)</f>
        <v>121990.24141465301</v>
      </c>
      <c r="I40" s="135" t="str">
        <f t="shared" si="1"/>
        <v>..</v>
      </c>
      <c r="J40" s="136">
        <f t="shared" si="2"/>
        <v>-105146.23560978461</v>
      </c>
      <c r="K40" s="137" t="str">
        <f t="shared" si="3"/>
        <v>..</v>
      </c>
      <c r="L40" s="138">
        <f t="shared" si="4"/>
        <v>-7.2326596098271814E-2</v>
      </c>
      <c r="M40" s="154" t="str">
        <f t="shared" si="5"/>
        <v>NO</v>
      </c>
      <c r="N40" s="139"/>
      <c r="O40" s="138"/>
      <c r="P40" s="258"/>
    </row>
    <row r="41" spans="1:16" s="86" customFormat="1" ht="15" customHeight="1">
      <c r="A41" s="133" t="s">
        <v>299</v>
      </c>
      <c r="B41" s="148" t="str">
        <f t="shared" si="0"/>
        <v>NO</v>
      </c>
      <c r="C41" s="149" t="s">
        <v>65</v>
      </c>
      <c r="D41" s="134">
        <v>326933</v>
      </c>
      <c r="E41" s="135" t="str">
        <f>IF(ISERROR(HLOOKUP(A41,'CDIS Outward debt'!$B:$BD,260,0)),"..",HLOOKUP(A41,'CDIS Outward debt'!$B:$BD,260,0))</f>
        <v>..</v>
      </c>
      <c r="F41" s="136">
        <v>15746.273266357301</v>
      </c>
      <c r="G41" s="135" t="str">
        <f>IF(ISERROR(HLOOKUP(A41,'CDIS Inward debt'!B:BY,260,0)),"..",HLOOKUP(A41,'CDIS Inward debt'!B:BY,260,0))</f>
        <v>..</v>
      </c>
      <c r="H41" s="136">
        <f>VLOOKUP(A41,'CDIS Outward debt'!$2:$247,65,0)</f>
        <v>14078.7391701664</v>
      </c>
      <c r="I41" s="135" t="str">
        <f t="shared" si="1"/>
        <v>..</v>
      </c>
      <c r="J41" s="136">
        <f t="shared" si="2"/>
        <v>1667.5340961909005</v>
      </c>
      <c r="K41" s="137" t="str">
        <f t="shared" si="3"/>
        <v>..</v>
      </c>
      <c r="L41" s="138">
        <f t="shared" si="4"/>
        <v>5.1005377132039304E-3</v>
      </c>
      <c r="M41" s="154" t="str">
        <f t="shared" si="5"/>
        <v>NO</v>
      </c>
      <c r="N41" s="139"/>
      <c r="O41" s="138"/>
      <c r="P41" s="258"/>
    </row>
    <row r="42" spans="1:16" s="86" customFormat="1" ht="15" customHeight="1">
      <c r="A42" s="133" t="s">
        <v>191</v>
      </c>
      <c r="B42" s="148" t="str">
        <f t="shared" si="0"/>
        <v>NO</v>
      </c>
      <c r="C42" s="149" t="s">
        <v>65</v>
      </c>
      <c r="D42" s="134">
        <v>229584</v>
      </c>
      <c r="E42" s="135">
        <f>IF(ISERROR(HLOOKUP(A42,'CDIS Outward debt'!$B:$BD,260,0)),"..",HLOOKUP(A42,'CDIS Outward debt'!$B:$BD,260,0))</f>
        <v>11595.954087</v>
      </c>
      <c r="F42" s="136">
        <v>13769.915528457401</v>
      </c>
      <c r="G42" s="135">
        <f>IF(ISERROR(HLOOKUP(A42,'CDIS Inward debt'!B:BY,260,0)),"..",HLOOKUP(A42,'CDIS Inward debt'!B:BY,260,0))</f>
        <v>21839.765004000001</v>
      </c>
      <c r="H42" s="136">
        <f>VLOOKUP(A42,'CDIS Outward debt'!$2:$247,65,0)</f>
        <v>28269.041040268599</v>
      </c>
      <c r="I42" s="135">
        <f t="shared" si="1"/>
        <v>-10243.810917000001</v>
      </c>
      <c r="J42" s="136">
        <f t="shared" si="2"/>
        <v>-14499.125511811199</v>
      </c>
      <c r="K42" s="137">
        <f t="shared" si="3"/>
        <v>-4.4619010545159946E-2</v>
      </c>
      <c r="L42" s="138">
        <f t="shared" si="4"/>
        <v>-6.3153902326865977E-2</v>
      </c>
      <c r="M42" s="154" t="str">
        <f t="shared" si="5"/>
        <v>NO</v>
      </c>
      <c r="N42" s="139"/>
      <c r="O42" s="138"/>
      <c r="P42" s="258"/>
    </row>
    <row r="43" spans="1:16" s="86" customFormat="1" ht="15" customHeight="1">
      <c r="A43" s="133" t="s">
        <v>199</v>
      </c>
      <c r="B43" s="148" t="str">
        <f t="shared" si="0"/>
        <v>NO</v>
      </c>
      <c r="C43" s="149" t="s">
        <v>65</v>
      </c>
      <c r="D43" s="134">
        <v>350082</v>
      </c>
      <c r="E43" s="135">
        <f>IF(ISERROR(HLOOKUP(A43,'CDIS Outward debt'!$B:$BD,260,0)),"..",HLOOKUP(A43,'CDIS Outward debt'!$B:$BD,260,0))</f>
        <v>7181.2761474663102</v>
      </c>
      <c r="F43" s="136">
        <v>8838.1581292332703</v>
      </c>
      <c r="G43" s="135">
        <f>IF(ISERROR(HLOOKUP(A43,'CDIS Inward debt'!B:BY,260,0)),"..",HLOOKUP(A43,'CDIS Inward debt'!B:BY,260,0))</f>
        <v>28531.683497467799</v>
      </c>
      <c r="H43" s="136">
        <f>VLOOKUP(A43,'CDIS Outward debt'!$2:$247,65,0)</f>
        <v>11491.816427506699</v>
      </c>
      <c r="I43" s="135">
        <f t="shared" si="1"/>
        <v>-21350.407350001489</v>
      </c>
      <c r="J43" s="136">
        <f t="shared" si="2"/>
        <v>-2653.658298273429</v>
      </c>
      <c r="K43" s="137">
        <f t="shared" si="3"/>
        <v>-6.098687550345773E-2</v>
      </c>
      <c r="L43" s="138">
        <f t="shared" si="4"/>
        <v>-7.5801049419091208E-3</v>
      </c>
      <c r="M43" s="154" t="str">
        <f t="shared" si="5"/>
        <v>NO</v>
      </c>
      <c r="N43" s="139"/>
      <c r="O43" s="138"/>
      <c r="P43" s="258"/>
    </row>
    <row r="44" spans="1:16" s="86" customFormat="1" ht="15" customHeight="1">
      <c r="A44" s="133" t="s">
        <v>153</v>
      </c>
      <c r="B44" s="148" t="str">
        <f t="shared" si="0"/>
        <v>NO</v>
      </c>
      <c r="C44" s="149" t="s">
        <v>65</v>
      </c>
      <c r="D44" s="134">
        <v>2353025</v>
      </c>
      <c r="E44" s="135">
        <v>2353.0250000000001</v>
      </c>
      <c r="F44" s="136">
        <v>8376.1076021531007</v>
      </c>
      <c r="G44" s="135">
        <f>IF(ISERROR(HLOOKUP(A44,'CDIS Inward debt'!B:BY,260,0)),"..",HLOOKUP(A44,'CDIS Inward debt'!B:BY,260,0))</f>
        <v>145397.860341514</v>
      </c>
      <c r="H44" s="136">
        <f>VLOOKUP(A44,'CDIS Outward debt'!$2:$247,65,0)</f>
        <v>116213.71272153599</v>
      </c>
      <c r="I44" s="135">
        <f t="shared" si="1"/>
        <v>-143044.835341514</v>
      </c>
      <c r="J44" s="136">
        <f t="shared" si="2"/>
        <v>-107837.60511938289</v>
      </c>
      <c r="K44" s="137">
        <f t="shared" si="3"/>
        <v>-6.0791889309086813E-2</v>
      </c>
      <c r="L44" s="138">
        <f t="shared" si="4"/>
        <v>-4.5829349505161605E-2</v>
      </c>
      <c r="M44" s="154" t="str">
        <f t="shared" si="5"/>
        <v>NO</v>
      </c>
      <c r="N44" s="139"/>
      <c r="O44" s="138"/>
      <c r="P44" s="258"/>
    </row>
    <row r="45" spans="1:16" ht="15" customHeight="1">
      <c r="A45" s="133" t="s">
        <v>168</v>
      </c>
      <c r="B45" s="148" t="str">
        <f t="shared" si="0"/>
        <v>NO</v>
      </c>
      <c r="C45" s="149" t="s">
        <v>65</v>
      </c>
      <c r="D45" s="134">
        <v>137104</v>
      </c>
      <c r="E45" s="135">
        <f>IF(ISERROR(HLOOKUP(A45,'CDIS Outward debt'!$B:$BD,260,0)),"..",HLOOKUP(A45,'CDIS Outward debt'!$B:$BD,260,0))</f>
        <v>4865.5310847837</v>
      </c>
      <c r="F45" s="136">
        <v>7156.7858862784296</v>
      </c>
      <c r="G45" s="135">
        <f>IF(ISERROR(HLOOKUP(A45,'CDIS Inward debt'!B:BY,260,0)),"..",HLOOKUP(A45,'CDIS Inward debt'!B:BY,260,0))</f>
        <v>69394.025651217496</v>
      </c>
      <c r="H45" s="136">
        <f>VLOOKUP(A45,'CDIS Outward debt'!$2:$247,65,0)</f>
        <v>15435.4538116762</v>
      </c>
      <c r="I45" s="135">
        <f t="shared" si="1"/>
        <v>-64528.494566433794</v>
      </c>
      <c r="J45" s="136">
        <f t="shared" si="2"/>
        <v>-8278.6679253977709</v>
      </c>
      <c r="K45" s="137">
        <f t="shared" si="3"/>
        <v>-0.47065362474058958</v>
      </c>
      <c r="L45" s="138">
        <f t="shared" si="4"/>
        <v>-6.0382395301360796E-2</v>
      </c>
      <c r="M45" s="154" t="str">
        <f t="shared" si="5"/>
        <v>NO</v>
      </c>
      <c r="N45" s="139"/>
      <c r="O45" s="138"/>
      <c r="P45" s="258"/>
    </row>
    <row r="46" spans="1:16" ht="15" customHeight="1">
      <c r="A46" s="133" t="s">
        <v>190</v>
      </c>
      <c r="B46" s="148" t="str">
        <f t="shared" si="0"/>
        <v>NO</v>
      </c>
      <c r="C46" s="149" t="s">
        <v>65</v>
      </c>
      <c r="D46" s="134">
        <v>546644</v>
      </c>
      <c r="E46" s="135">
        <f>IF(ISERROR(HLOOKUP(A46,'CDIS Outward debt'!$B:$BD,260,0)),"..",HLOOKUP(A46,'CDIS Outward debt'!$B:$BD,260,0))</f>
        <v>12210.253193430701</v>
      </c>
      <c r="F46" s="136">
        <v>6457.2255122794204</v>
      </c>
      <c r="G46" s="135">
        <f>IF(ISERROR(HLOOKUP(A46,'CDIS Inward debt'!B:BY,260,0)),"..",HLOOKUP(A46,'CDIS Inward debt'!B:BY,260,0))</f>
        <v>67647.040374087606</v>
      </c>
      <c r="H46" s="136">
        <f>VLOOKUP(A46,'CDIS Outward debt'!$2:$247,65,0)</f>
        <v>25524.881108981801</v>
      </c>
      <c r="I46" s="135">
        <f t="shared" si="1"/>
        <v>-55436.787180656902</v>
      </c>
      <c r="J46" s="136">
        <f t="shared" si="2"/>
        <v>-19067.655596702381</v>
      </c>
      <c r="K46" s="137">
        <f t="shared" si="3"/>
        <v>-0.10141296196547826</v>
      </c>
      <c r="L46" s="138">
        <f t="shared" si="4"/>
        <v>-3.4881304096820567E-2</v>
      </c>
      <c r="M46" s="154" t="str">
        <f t="shared" si="5"/>
        <v>NO</v>
      </c>
      <c r="N46" s="139"/>
      <c r="O46" s="138"/>
      <c r="P46" s="258"/>
    </row>
    <row r="47" spans="1:16" ht="15" customHeight="1">
      <c r="A47" s="133" t="s">
        <v>159</v>
      </c>
      <c r="B47" s="148" t="str">
        <f t="shared" si="0"/>
        <v>NO</v>
      </c>
      <c r="C47" s="149" t="s">
        <v>65</v>
      </c>
      <c r="D47" s="134">
        <v>205658</v>
      </c>
      <c r="E47" s="135">
        <f>IF(ISERROR(HLOOKUP(A47,'CDIS Outward debt'!$B:$BD,260,0)),"..",HLOOKUP(A47,'CDIS Outward debt'!$B:$BD,260,0))</f>
        <v>2055.3253919593599</v>
      </c>
      <c r="F47" s="136">
        <v>6396.8901590781297</v>
      </c>
      <c r="G47" s="135">
        <f>IF(ISERROR(HLOOKUP(A47,'CDIS Inward debt'!B:BY,260,0)),"..",HLOOKUP(A47,'CDIS Inward debt'!B:BY,260,0))</f>
        <v>33771.187702548799</v>
      </c>
      <c r="H47" s="136">
        <f>VLOOKUP(A47,'CDIS Outward debt'!$2:$247,65,0)</f>
        <v>18089.716632634601</v>
      </c>
      <c r="I47" s="135">
        <f t="shared" si="1"/>
        <v>-31715.86231058944</v>
      </c>
      <c r="J47" s="136">
        <f t="shared" si="2"/>
        <v>-11692.826473556472</v>
      </c>
      <c r="K47" s="137">
        <f t="shared" si="3"/>
        <v>-0.15421652603151562</v>
      </c>
      <c r="L47" s="138">
        <f t="shared" si="4"/>
        <v>-5.6855685038055763E-2</v>
      </c>
      <c r="M47" s="154" t="str">
        <f t="shared" si="5"/>
        <v>NO</v>
      </c>
      <c r="N47" s="139"/>
      <c r="O47" s="138"/>
      <c r="P47" s="258"/>
    </row>
    <row r="48" spans="1:16" ht="15" customHeight="1">
      <c r="A48" s="133" t="s">
        <v>136</v>
      </c>
      <c r="B48" s="148" t="str">
        <f t="shared" si="0"/>
        <v>NO</v>
      </c>
      <c r="C48" s="149" t="s">
        <v>65</v>
      </c>
      <c r="D48" s="134">
        <v>10582</v>
      </c>
      <c r="E48" s="135">
        <f>IF(ISERROR(HLOOKUP(A48,'CDIS Outward debt'!$B:$BD,260,0)),"..",HLOOKUP(A48,'CDIS Outward debt'!$B:$BD,260,0))</f>
        <v>960.83266949999995</v>
      </c>
      <c r="F48" s="136">
        <v>6225.7340687922197</v>
      </c>
      <c r="G48" s="135">
        <f>IF(ISERROR(HLOOKUP(A48,'CDIS Inward debt'!B:BY,260,0)),"..",HLOOKUP(A48,'CDIS Inward debt'!B:BY,260,0))</f>
        <v>1722.0590383056899</v>
      </c>
      <c r="H48" s="136">
        <f>VLOOKUP(A48,'CDIS Outward debt'!$2:$247,65,0)</f>
        <v>769.91958316944704</v>
      </c>
      <c r="I48" s="135">
        <f t="shared" si="1"/>
        <v>-761.22636880568996</v>
      </c>
      <c r="J48" s="136">
        <f t="shared" si="2"/>
        <v>5455.8144856227727</v>
      </c>
      <c r="K48" s="137">
        <f t="shared" si="3"/>
        <v>-7.1935963788101492E-2</v>
      </c>
      <c r="L48" s="138">
        <f t="shared" si="4"/>
        <v>0.51557498446633654</v>
      </c>
      <c r="M48" s="154" t="str">
        <f t="shared" si="5"/>
        <v>YES</v>
      </c>
      <c r="N48" s="139"/>
      <c r="O48" s="138"/>
      <c r="P48" s="258"/>
    </row>
    <row r="49" spans="1:16" ht="15" customHeight="1">
      <c r="A49" s="133" t="s">
        <v>111</v>
      </c>
      <c r="B49" s="148" t="str">
        <f t="shared" si="0"/>
        <v>NO</v>
      </c>
      <c r="C49" s="149" t="s">
        <v>65</v>
      </c>
      <c r="D49" s="134">
        <f>2314*1.559</f>
        <v>3607.5259999999998</v>
      </c>
      <c r="E49" s="135" t="str">
        <f>IF(ISERROR(HLOOKUP(A49,'CDIS Outward debt'!$B:$BD,260,0)),"..",HLOOKUP(A49,'CDIS Outward debt'!$B:$BD,260,0))</f>
        <v>..</v>
      </c>
      <c r="F49" s="136">
        <v>4719.5493701959304</v>
      </c>
      <c r="G49" s="135" t="str">
        <f>IF(ISERROR(HLOOKUP(A49,'CDIS Inward debt'!B:BY,260,0)),"..",HLOOKUP(A49,'CDIS Inward debt'!B:BY,260,0))</f>
        <v>..</v>
      </c>
      <c r="H49" s="136">
        <f>VLOOKUP(A49,'CDIS Outward debt'!$2:$247,65,0)</f>
        <v>163.94962926536601</v>
      </c>
      <c r="I49" s="135" t="str">
        <f t="shared" si="1"/>
        <v>..</v>
      </c>
      <c r="J49" s="136">
        <f t="shared" si="2"/>
        <v>4555.5997409305646</v>
      </c>
      <c r="K49" s="137" t="str">
        <f t="shared" si="3"/>
        <v>..</v>
      </c>
      <c r="L49" s="138">
        <f t="shared" si="4"/>
        <v>1.2628044097064206</v>
      </c>
      <c r="M49" s="154" t="str">
        <f t="shared" si="5"/>
        <v>NO</v>
      </c>
      <c r="N49" s="139"/>
      <c r="O49" s="138"/>
      <c r="P49" s="258"/>
    </row>
    <row r="50" spans="1:16" ht="15" customHeight="1">
      <c r="A50" s="133" t="s">
        <v>287</v>
      </c>
      <c r="B50" s="148" t="str">
        <f t="shared" si="0"/>
        <v>NO</v>
      </c>
      <c r="C50" s="149" t="s">
        <v>65</v>
      </c>
      <c r="D50" s="134"/>
      <c r="E50" s="135" t="str">
        <f>IF(ISERROR(HLOOKUP(A50,'CDIS Outward debt'!$B:$BD,260,0)),"..",HLOOKUP(A50,'CDIS Outward debt'!$B:$BD,260,0))</f>
        <v>..</v>
      </c>
      <c r="F50" s="136">
        <v>4609.83985111129</v>
      </c>
      <c r="G50" s="135" t="str">
        <f>IF(ISERROR(HLOOKUP(A50,'CDIS Inward debt'!B:BY,260,0)),"..",HLOOKUP(A50,'CDIS Inward debt'!B:BY,260,0))</f>
        <v>..</v>
      </c>
      <c r="H50" s="136">
        <f>VLOOKUP(A50,'CDIS Outward debt'!$2:$247,65,0)</f>
        <v>4392.4703019441604</v>
      </c>
      <c r="I50" s="135" t="str">
        <f t="shared" si="1"/>
        <v>..</v>
      </c>
      <c r="J50" s="136">
        <f t="shared" si="2"/>
        <v>217.36954916712966</v>
      </c>
      <c r="K50" s="137" t="str">
        <f t="shared" si="3"/>
        <v>..</v>
      </c>
      <c r="L50" s="138" t="str">
        <f t="shared" si="4"/>
        <v/>
      </c>
      <c r="M50" s="154" t="str">
        <f t="shared" si="5"/>
        <v/>
      </c>
      <c r="N50" s="139"/>
      <c r="O50" s="138"/>
      <c r="P50" s="258"/>
    </row>
    <row r="51" spans="1:16" ht="15" customHeight="1">
      <c r="A51" s="133" t="s">
        <v>155</v>
      </c>
      <c r="B51" s="148" t="str">
        <f t="shared" si="0"/>
        <v>NO</v>
      </c>
      <c r="C51" s="149" t="s">
        <v>65</v>
      </c>
      <c r="D51" s="134"/>
      <c r="E51" s="135">
        <f>IF(ISERROR(HLOOKUP(A51,'CDIS Outward debt'!$B:$BD,260,0)),"..",HLOOKUP(A51,'CDIS Outward debt'!$B:$BD,260,0))</f>
        <v>2915.5871788132499</v>
      </c>
      <c r="F51" s="136">
        <v>4101.74452314268</v>
      </c>
      <c r="G51" s="135">
        <f>IF(ISERROR(HLOOKUP(A51,'CDIS Inward debt'!B:BY,260,0)),"..",HLOOKUP(A51,'CDIS Inward debt'!B:BY,260,0))</f>
        <v>5276.3942990525502</v>
      </c>
      <c r="H51" s="136">
        <f>VLOOKUP(A51,'CDIS Outward debt'!$2:$247,65,0)</f>
        <v>1647.50194995531</v>
      </c>
      <c r="I51" s="135">
        <f t="shared" si="1"/>
        <v>-2360.8071202393003</v>
      </c>
      <c r="J51" s="136">
        <f t="shared" si="2"/>
        <v>2454.24257318737</v>
      </c>
      <c r="K51" s="137" t="str">
        <f t="shared" si="3"/>
        <v/>
      </c>
      <c r="L51" s="138" t="str">
        <f t="shared" si="4"/>
        <v/>
      </c>
      <c r="M51" s="154" t="str">
        <f t="shared" si="5"/>
        <v/>
      </c>
      <c r="N51" s="139"/>
      <c r="O51" s="138"/>
      <c r="P51" s="258"/>
    </row>
    <row r="52" spans="1:16" ht="15" customHeight="1">
      <c r="A52" s="133" t="s">
        <v>130</v>
      </c>
      <c r="B52" s="148" t="str">
        <f t="shared" si="0"/>
        <v>NO</v>
      </c>
      <c r="C52" s="149" t="s">
        <v>65</v>
      </c>
      <c r="D52" s="134">
        <v>43784</v>
      </c>
      <c r="E52" s="135" t="str">
        <f>IF(ISERROR(HLOOKUP(A52,'CDIS Outward debt'!$B:$BD,260,0)),"..",HLOOKUP(A52,'CDIS Outward debt'!$B:$BD,260,0))</f>
        <v>..</v>
      </c>
      <c r="F52" s="136">
        <v>3864.1408929791501</v>
      </c>
      <c r="G52" s="135">
        <f>IF(ISERROR(HLOOKUP(A52,'CDIS Inward debt'!B:BY,260,0)),"..",HLOOKUP(A52,'CDIS Inward debt'!B:BY,260,0))</f>
        <v>10573.5</v>
      </c>
      <c r="H52" s="136">
        <f>VLOOKUP(A52,'CDIS Outward debt'!$2:$247,65,0)</f>
        <v>3563.4455825545801</v>
      </c>
      <c r="I52" s="135" t="str">
        <f t="shared" si="1"/>
        <v>..</v>
      </c>
      <c r="J52" s="136">
        <f t="shared" si="2"/>
        <v>300.69531042456993</v>
      </c>
      <c r="K52" s="137" t="str">
        <f t="shared" si="3"/>
        <v>..</v>
      </c>
      <c r="L52" s="138">
        <f t="shared" si="4"/>
        <v>6.8676984840254415E-3</v>
      </c>
      <c r="M52" s="154" t="str">
        <f t="shared" si="5"/>
        <v>NO</v>
      </c>
      <c r="N52" s="139"/>
      <c r="O52" s="138"/>
      <c r="P52" s="258"/>
    </row>
    <row r="53" spans="1:16" ht="15" customHeight="1">
      <c r="A53" s="133" t="s">
        <v>101</v>
      </c>
      <c r="B53" s="148" t="str">
        <f t="shared" si="0"/>
        <v>NO</v>
      </c>
      <c r="C53" s="149" t="s">
        <v>65</v>
      </c>
      <c r="D53" s="134"/>
      <c r="E53" s="135" t="str">
        <f>IF(ISERROR(HLOOKUP(A53,'CDIS Outward debt'!$B:$BD,260,0)),"..",HLOOKUP(A53,'CDIS Outward debt'!$B:$BD,260,0))</f>
        <v>..</v>
      </c>
      <c r="F53" s="136">
        <v>3834.3069182947602</v>
      </c>
      <c r="G53" s="135" t="str">
        <f>IF(ISERROR(HLOOKUP(A53,'CDIS Inward debt'!B:BY,260,0)),"..",HLOOKUP(A53,'CDIS Inward debt'!B:BY,260,0))</f>
        <v>..</v>
      </c>
      <c r="H53" s="136">
        <f>VLOOKUP(A53,'CDIS Outward debt'!$2:$247,65,0)</f>
        <v>962.76354682132103</v>
      </c>
      <c r="I53" s="135" t="str">
        <f t="shared" si="1"/>
        <v>..</v>
      </c>
      <c r="J53" s="136">
        <f t="shared" si="2"/>
        <v>2871.543371473439</v>
      </c>
      <c r="K53" s="137" t="str">
        <f t="shared" si="3"/>
        <v>..</v>
      </c>
      <c r="L53" s="138" t="str">
        <f t="shared" si="4"/>
        <v/>
      </c>
      <c r="M53" s="154" t="str">
        <f t="shared" si="5"/>
        <v/>
      </c>
      <c r="N53" s="139"/>
      <c r="O53" s="138"/>
      <c r="P53" s="258"/>
    </row>
    <row r="54" spans="1:16" ht="15" customHeight="1">
      <c r="A54" s="133" t="s">
        <v>345</v>
      </c>
      <c r="B54" s="148" t="str">
        <f t="shared" si="0"/>
        <v>NO</v>
      </c>
      <c r="C54" s="149" t="s">
        <v>65</v>
      </c>
      <c r="D54" s="134"/>
      <c r="E54" s="135" t="str">
        <f>IF(ISERROR(HLOOKUP(A54,'CDIS Outward debt'!$B:$BD,260,0)),"..",HLOOKUP(A54,'CDIS Outward debt'!$B:$BD,260,0))</f>
        <v>..</v>
      </c>
      <c r="F54" s="136">
        <v>3665.6785116045298</v>
      </c>
      <c r="G54" s="135" t="str">
        <f>IF(ISERROR(HLOOKUP(A54,'CDIS Inward debt'!B:BY,260,0)),"..",HLOOKUP(A54,'CDIS Inward debt'!B:BY,260,0))</f>
        <v>..</v>
      </c>
      <c r="H54" s="136">
        <f>VLOOKUP(A54,'CDIS Outward debt'!$2:$247,65,0)</f>
        <v>3957.1974827872</v>
      </c>
      <c r="I54" s="135" t="str">
        <f t="shared" si="1"/>
        <v>..</v>
      </c>
      <c r="J54" s="136">
        <f t="shared" si="2"/>
        <v>-291.51897118267016</v>
      </c>
      <c r="K54" s="137" t="str">
        <f t="shared" si="3"/>
        <v>..</v>
      </c>
      <c r="L54" s="138" t="str">
        <f t="shared" si="4"/>
        <v/>
      </c>
      <c r="M54" s="154" t="str">
        <f t="shared" si="5"/>
        <v/>
      </c>
      <c r="N54" s="139"/>
      <c r="O54" s="138"/>
      <c r="P54" s="258"/>
    </row>
    <row r="55" spans="1:16" ht="15" customHeight="1">
      <c r="A55" s="133" t="s">
        <v>247</v>
      </c>
      <c r="B55" s="148" t="str">
        <f t="shared" si="0"/>
        <v>NO</v>
      </c>
      <c r="C55" s="149" t="s">
        <v>65</v>
      </c>
      <c r="D55" s="134"/>
      <c r="E55" s="135" t="str">
        <f>IF(ISERROR(HLOOKUP(A55,'CDIS Outward debt'!$B:$BD,260,0)),"..",HLOOKUP(A55,'CDIS Outward debt'!$B:$BD,260,0))</f>
        <v>..</v>
      </c>
      <c r="F55" s="136">
        <v>3639.1651895985101</v>
      </c>
      <c r="G55" s="135" t="str">
        <f>IF(ISERROR(HLOOKUP(A55,'CDIS Inward debt'!B:BY,260,0)),"..",HLOOKUP(A55,'CDIS Inward debt'!B:BY,260,0))</f>
        <v>..</v>
      </c>
      <c r="H55" s="136">
        <f>VLOOKUP(A55,'CDIS Outward debt'!$2:$247,65,0)</f>
        <v>11488.6114391439</v>
      </c>
      <c r="I55" s="135" t="str">
        <f t="shared" si="1"/>
        <v>..</v>
      </c>
      <c r="J55" s="136">
        <f t="shared" si="2"/>
        <v>-7849.4462495453899</v>
      </c>
      <c r="K55" s="137" t="str">
        <f t="shared" si="3"/>
        <v>..</v>
      </c>
      <c r="L55" s="138" t="str">
        <f t="shared" si="4"/>
        <v/>
      </c>
      <c r="M55" s="154" t="str">
        <f t="shared" si="5"/>
        <v/>
      </c>
      <c r="N55" s="139"/>
      <c r="O55" s="138"/>
      <c r="P55" s="258"/>
    </row>
    <row r="56" spans="1:16" ht="15" customHeight="1">
      <c r="A56" s="133" t="s">
        <v>229</v>
      </c>
      <c r="B56" s="148" t="str">
        <f t="shared" si="0"/>
        <v>NO</v>
      </c>
      <c r="C56" s="149" t="s">
        <v>65</v>
      </c>
      <c r="D56" s="136">
        <v>8511</v>
      </c>
      <c r="E56" s="135" t="str">
        <f>IF(ISERROR(HLOOKUP(A56,'CDIS Outward debt'!$B:$BD,260,0)),"..",HLOOKUP(A56,'CDIS Outward debt'!$B:$BD,260,0))</f>
        <v>..</v>
      </c>
      <c r="F56" s="136">
        <v>3310.9913483054402</v>
      </c>
      <c r="G56" s="135" t="str">
        <f>IF(ISERROR(HLOOKUP(A56,'CDIS Inward debt'!B:BY,260,0)),"..",HLOOKUP(A56,'CDIS Inward debt'!B:BY,260,0))</f>
        <v>..</v>
      </c>
      <c r="H56" s="136">
        <f>VLOOKUP(A56,'CDIS Outward debt'!$2:$247,65,0)</f>
        <v>545.35115882633102</v>
      </c>
      <c r="I56" s="135" t="str">
        <f t="shared" si="1"/>
        <v>..</v>
      </c>
      <c r="J56" s="136">
        <f t="shared" si="2"/>
        <v>2765.6401894791093</v>
      </c>
      <c r="K56" s="137" t="str">
        <f t="shared" si="3"/>
        <v>..</v>
      </c>
      <c r="L56" s="138">
        <f t="shared" si="4"/>
        <v>0.32494891193503811</v>
      </c>
      <c r="M56" s="154" t="str">
        <f t="shared" si="5"/>
        <v>NO</v>
      </c>
      <c r="N56" s="139"/>
      <c r="O56" s="138"/>
      <c r="P56" s="258"/>
    </row>
    <row r="57" spans="1:16" ht="15" customHeight="1">
      <c r="A57" s="133" t="s">
        <v>204</v>
      </c>
      <c r="B57" s="148" t="str">
        <f t="shared" si="0"/>
        <v>NO</v>
      </c>
      <c r="C57" s="149" t="s">
        <v>65</v>
      </c>
      <c r="D57" s="134"/>
      <c r="E57" s="135">
        <f>IF(ISERROR(HLOOKUP(A57,'CDIS Outward debt'!$B:$BD,260,0)),"..",HLOOKUP(A57,'CDIS Outward debt'!$B:$BD,260,0))</f>
        <v>5995</v>
      </c>
      <c r="F57" s="136">
        <v>3223.0888194663498</v>
      </c>
      <c r="G57" s="135">
        <f>IF(ISERROR(HLOOKUP(A57,'CDIS Inward debt'!B:BY,260,0)),"..",HLOOKUP(A57,'CDIS Inward debt'!B:BY,260,0))</f>
        <v>5464</v>
      </c>
      <c r="H57" s="136">
        <f>VLOOKUP(A57,'CDIS Outward debt'!$2:$247,65,0)</f>
        <v>9002.01462352612</v>
      </c>
      <c r="I57" s="135">
        <f t="shared" si="1"/>
        <v>531</v>
      </c>
      <c r="J57" s="136">
        <f t="shared" si="2"/>
        <v>-5778.9258040597706</v>
      </c>
      <c r="K57" s="137" t="str">
        <f t="shared" si="3"/>
        <v/>
      </c>
      <c r="L57" s="138" t="str">
        <f t="shared" si="4"/>
        <v/>
      </c>
      <c r="M57" s="154" t="str">
        <f t="shared" si="5"/>
        <v/>
      </c>
      <c r="N57" s="139"/>
      <c r="O57" s="138"/>
      <c r="P57" s="258"/>
    </row>
    <row r="58" spans="1:16" ht="15" customHeight="1">
      <c r="A58" s="133" t="s">
        <v>196</v>
      </c>
      <c r="B58" s="148" t="str">
        <f t="shared" si="0"/>
        <v>NO</v>
      </c>
      <c r="C58" s="149" t="s">
        <v>65</v>
      </c>
      <c r="D58" s="134"/>
      <c r="E58" s="135">
        <f>IF(ISERROR(HLOOKUP(A58,'CDIS Outward debt'!$B:$BD,260,0)),"..",HLOOKUP(A58,'CDIS Outward debt'!$B:$BD,260,0))</f>
        <v>575.36198999999999</v>
      </c>
      <c r="F58" s="136">
        <v>3042.3317825408499</v>
      </c>
      <c r="G58" s="135">
        <f>IF(ISERROR(HLOOKUP(A58,'CDIS Inward debt'!B:BY,260,0)),"..",HLOOKUP(A58,'CDIS Inward debt'!B:BY,260,0))</f>
        <v>14934.765509999999</v>
      </c>
      <c r="H58" s="136">
        <f>VLOOKUP(A58,'CDIS Outward debt'!$2:$247,65,0)</f>
        <v>8568.8720225581092</v>
      </c>
      <c r="I58" s="135">
        <f t="shared" si="1"/>
        <v>-14359.40352</v>
      </c>
      <c r="J58" s="136">
        <f t="shared" si="2"/>
        <v>-5526.5402400172588</v>
      </c>
      <c r="K58" s="137" t="str">
        <f t="shared" si="3"/>
        <v/>
      </c>
      <c r="L58" s="138" t="str">
        <f t="shared" si="4"/>
        <v/>
      </c>
      <c r="M58" s="154" t="str">
        <f t="shared" si="5"/>
        <v/>
      </c>
      <c r="N58" s="139"/>
      <c r="O58" s="138"/>
      <c r="P58" s="258"/>
    </row>
    <row r="59" spans="1:16" ht="15" customHeight="1">
      <c r="A59" s="133" t="s">
        <v>187</v>
      </c>
      <c r="B59" s="148" t="str">
        <f t="shared" si="0"/>
        <v>NO</v>
      </c>
      <c r="C59" s="149" t="s">
        <v>65</v>
      </c>
      <c r="D59" s="134"/>
      <c r="E59" s="135" t="str">
        <f>IF(ISERROR(HLOOKUP(A59,'CDIS Outward debt'!$B:$BD,260,0)),"..",HLOOKUP(A59,'CDIS Outward debt'!$B:$BD,260,0))</f>
        <v>..</v>
      </c>
      <c r="F59" s="136">
        <v>3027.4145250055999</v>
      </c>
      <c r="G59" s="135">
        <f>IF(ISERROR(HLOOKUP(A59,'CDIS Inward debt'!B:BY,260,0)),"..",HLOOKUP(A59,'CDIS Inward debt'!B:BY,260,0))</f>
        <v>11796.140030312699</v>
      </c>
      <c r="H59" s="136">
        <f>VLOOKUP(A59,'CDIS Outward debt'!$2:$247,65,0)</f>
        <v>12612.506548137701</v>
      </c>
      <c r="I59" s="135" t="str">
        <f t="shared" si="1"/>
        <v>..</v>
      </c>
      <c r="J59" s="136">
        <f t="shared" si="2"/>
        <v>-9585.0920231320997</v>
      </c>
      <c r="K59" s="137" t="str">
        <f t="shared" si="3"/>
        <v>..</v>
      </c>
      <c r="L59" s="138" t="str">
        <f t="shared" si="4"/>
        <v/>
      </c>
      <c r="M59" s="154" t="str">
        <f t="shared" si="5"/>
        <v/>
      </c>
      <c r="N59" s="139"/>
      <c r="O59" s="138"/>
      <c r="P59" s="258"/>
    </row>
    <row r="60" spans="1:16" ht="15" customHeight="1">
      <c r="A60" s="133" t="s">
        <v>356</v>
      </c>
      <c r="B60" s="148" t="str">
        <f t="shared" si="0"/>
        <v>NO</v>
      </c>
      <c r="C60" s="149" t="s">
        <v>65</v>
      </c>
      <c r="D60" s="134"/>
      <c r="E60" s="135" t="str">
        <f>IF(ISERROR(HLOOKUP(A60,'CDIS Outward debt'!$B:$BD,260,0)),"..",HLOOKUP(A60,'CDIS Outward debt'!$B:$BD,260,0))</f>
        <v>..</v>
      </c>
      <c r="F60" s="136">
        <v>2874.2968876221898</v>
      </c>
      <c r="G60" s="135" t="str">
        <f>IF(ISERROR(HLOOKUP(A60,'CDIS Inward debt'!B:BY,260,0)),"..",HLOOKUP(A60,'CDIS Inward debt'!B:BY,260,0))</f>
        <v>..</v>
      </c>
      <c r="H60" s="136">
        <f>VLOOKUP(A60,'CDIS Outward debt'!$2:$247,65,0)</f>
        <v>1636.8688135336099</v>
      </c>
      <c r="I60" s="135" t="str">
        <f t="shared" si="1"/>
        <v>..</v>
      </c>
      <c r="J60" s="136">
        <f t="shared" si="2"/>
        <v>1237.4280740885799</v>
      </c>
      <c r="K60" s="137" t="str">
        <f t="shared" si="3"/>
        <v>..</v>
      </c>
      <c r="L60" s="138" t="str">
        <f t="shared" si="4"/>
        <v/>
      </c>
      <c r="M60" s="154" t="str">
        <f t="shared" si="5"/>
        <v/>
      </c>
      <c r="N60" s="139"/>
      <c r="O60" s="138"/>
      <c r="P60" s="258"/>
    </row>
    <row r="61" spans="1:16" ht="15" customHeight="1">
      <c r="A61" s="133" t="s">
        <v>203</v>
      </c>
      <c r="B61" s="148" t="str">
        <f t="shared" si="0"/>
        <v>NO</v>
      </c>
      <c r="C61" s="149" t="s">
        <v>65</v>
      </c>
      <c r="D61" s="134">
        <v>373804</v>
      </c>
      <c r="E61" s="135">
        <f>IF(ISERROR(HLOOKUP(A61,'CDIS Outward debt'!$B:$BD,260,0)),"..",HLOOKUP(A61,'CDIS Outward debt'!$B:$BD,260,0))</f>
        <v>25389.501840011999</v>
      </c>
      <c r="F61" s="136">
        <v>2865.7245612192801</v>
      </c>
      <c r="G61" s="135">
        <f>IF(ISERROR(HLOOKUP(A61,'CDIS Inward debt'!B:BY,260,0)),"..",HLOOKUP(A61,'CDIS Inward debt'!B:BY,260,0))</f>
        <v>19813.022078560101</v>
      </c>
      <c r="H61" s="136">
        <f>VLOOKUP(A61,'CDIS Outward debt'!$2:$247,65,0)</f>
        <v>12251.134138847399</v>
      </c>
      <c r="I61" s="135">
        <f t="shared" si="1"/>
        <v>5576.4797614518975</v>
      </c>
      <c r="J61" s="136">
        <f t="shared" si="2"/>
        <v>-9385.4095776281192</v>
      </c>
      <c r="K61" s="137">
        <f t="shared" si="3"/>
        <v>1.4918191783533343E-2</v>
      </c>
      <c r="L61" s="138">
        <f t="shared" si="4"/>
        <v>-2.5107836132379855E-2</v>
      </c>
      <c r="M61" s="154" t="str">
        <f t="shared" si="5"/>
        <v>NO</v>
      </c>
      <c r="N61" s="139"/>
      <c r="O61" s="138"/>
      <c r="P61" s="258"/>
    </row>
    <row r="62" spans="1:16" ht="15" customHeight="1">
      <c r="A62" s="133" t="s">
        <v>165</v>
      </c>
      <c r="B62" s="148" t="str">
        <f t="shared" si="0"/>
        <v>NO</v>
      </c>
      <c r="C62" s="149" t="s">
        <v>65</v>
      </c>
      <c r="D62" s="134"/>
      <c r="E62" s="135">
        <f>IF(ISERROR(HLOOKUP(A62,'CDIS Outward debt'!$B:$BD,260,0)),"..",HLOOKUP(A62,'CDIS Outward debt'!$B:$BD,260,0))</f>
        <v>2266.5833034858001</v>
      </c>
      <c r="F62" s="136">
        <v>2813.8864331595601</v>
      </c>
      <c r="G62" s="135">
        <f>IF(ISERROR(HLOOKUP(A62,'CDIS Inward debt'!B:BY,260,0)),"..",HLOOKUP(A62,'CDIS Inward debt'!B:BY,260,0))</f>
        <v>7041.0167402517</v>
      </c>
      <c r="H62" s="136">
        <f>VLOOKUP(A62,'CDIS Outward debt'!$2:$247,65,0)</f>
        <v>4158.6198287624302</v>
      </c>
      <c r="I62" s="135">
        <f t="shared" si="1"/>
        <v>-4774.4334367658994</v>
      </c>
      <c r="J62" s="136">
        <f t="shared" si="2"/>
        <v>-1344.7333956028701</v>
      </c>
      <c r="K62" s="137" t="str">
        <f t="shared" si="3"/>
        <v/>
      </c>
      <c r="L62" s="138" t="str">
        <f t="shared" si="4"/>
        <v/>
      </c>
      <c r="M62" s="154" t="str">
        <f t="shared" si="5"/>
        <v/>
      </c>
      <c r="N62" s="139"/>
      <c r="O62" s="138"/>
      <c r="P62" s="258"/>
    </row>
    <row r="63" spans="1:16" ht="15" customHeight="1">
      <c r="A63" s="133" t="s">
        <v>112</v>
      </c>
      <c r="B63" s="148" t="str">
        <f t="shared" si="0"/>
        <v>NO</v>
      </c>
      <c r="C63" s="149" t="s">
        <v>65</v>
      </c>
      <c r="D63" s="136">
        <f>4320*1.559</f>
        <v>6734.88</v>
      </c>
      <c r="E63" s="135" t="str">
        <f>IF(ISERROR(HLOOKUP(A63,'CDIS Outward debt'!$B:$BD,260,0)),"..",HLOOKUP(A63,'CDIS Outward debt'!$B:$BD,260,0))</f>
        <v>..</v>
      </c>
      <c r="F63" s="136">
        <v>2393.9965872879402</v>
      </c>
      <c r="G63" s="135" t="str">
        <f>IF(ISERROR(HLOOKUP(A63,'CDIS Inward debt'!B:BY,260,0)),"..",HLOOKUP(A63,'CDIS Inward debt'!B:BY,260,0))</f>
        <v>..</v>
      </c>
      <c r="H63" s="136">
        <f>VLOOKUP(A63,'CDIS Outward debt'!$2:$247,65,0)</f>
        <v>131.75255532198199</v>
      </c>
      <c r="I63" s="135" t="str">
        <f t="shared" si="1"/>
        <v>..</v>
      </c>
      <c r="J63" s="136">
        <f t="shared" si="2"/>
        <v>2262.2440319659581</v>
      </c>
      <c r="K63" s="137" t="str">
        <f t="shared" si="3"/>
        <v>..</v>
      </c>
      <c r="L63" s="138">
        <f t="shared" si="4"/>
        <v>0.33589967927653619</v>
      </c>
      <c r="M63" s="154" t="str">
        <f t="shared" si="5"/>
        <v>NO</v>
      </c>
      <c r="N63" s="139"/>
      <c r="O63" s="138"/>
      <c r="P63" s="258"/>
    </row>
    <row r="64" spans="1:16" ht="15" customHeight="1">
      <c r="A64" s="133" t="s">
        <v>97</v>
      </c>
      <c r="B64" s="148" t="str">
        <f t="shared" si="0"/>
        <v>NO</v>
      </c>
      <c r="C64" s="149" t="s">
        <v>65</v>
      </c>
      <c r="D64" s="134">
        <f>1638*1.559</f>
        <v>2553.6419999999998</v>
      </c>
      <c r="E64" s="135" t="str">
        <f>IF(ISERROR(HLOOKUP(A64,'CDIS Outward debt'!$B:$BD,260,0)),"..",HLOOKUP(A64,'CDIS Outward debt'!$B:$BD,260,0))</f>
        <v>..</v>
      </c>
      <c r="F64" s="136">
        <v>2053.42151965936</v>
      </c>
      <c r="G64" s="135" t="str">
        <f>IF(ISERROR(HLOOKUP(A64,'CDIS Inward debt'!B:BY,260,0)),"..",HLOOKUP(A64,'CDIS Inward debt'!B:BY,260,0))</f>
        <v>..</v>
      </c>
      <c r="H64" s="136">
        <f>VLOOKUP(A64,'CDIS Outward debt'!$2:$247,65,0)</f>
        <v>20053.572020419699</v>
      </c>
      <c r="I64" s="135" t="str">
        <f t="shared" si="1"/>
        <v>..</v>
      </c>
      <c r="J64" s="136">
        <f t="shared" si="2"/>
        <v>-18000.150500760337</v>
      </c>
      <c r="K64" s="137" t="str">
        <f t="shared" si="3"/>
        <v>..</v>
      </c>
      <c r="L64" s="138">
        <f t="shared" si="4"/>
        <v>-7.0488151826921461</v>
      </c>
      <c r="M64" s="154" t="str">
        <f t="shared" si="5"/>
        <v>NO</v>
      </c>
      <c r="N64" s="139"/>
      <c r="O64" s="138"/>
      <c r="P64" s="258"/>
    </row>
    <row r="65" spans="1:16" ht="15" customHeight="1">
      <c r="A65" s="133" t="s">
        <v>92</v>
      </c>
      <c r="B65" s="148" t="str">
        <f t="shared" si="0"/>
        <v>NO</v>
      </c>
      <c r="C65" s="149" t="s">
        <v>65</v>
      </c>
      <c r="D65" s="134"/>
      <c r="E65" s="135" t="str">
        <f>IF(ISERROR(HLOOKUP(A65,'CDIS Outward debt'!$B:$BD,260,0)),"..",HLOOKUP(A65,'CDIS Outward debt'!$B:$BD,260,0))</f>
        <v>..</v>
      </c>
      <c r="F65" s="136">
        <v>2052.4978805678602</v>
      </c>
      <c r="G65" s="135" t="str">
        <f>IF(ISERROR(HLOOKUP(A65,'CDIS Inward debt'!B:BY,260,0)),"..",HLOOKUP(A65,'CDIS Inward debt'!B:BY,260,0))</f>
        <v>..</v>
      </c>
      <c r="H65" s="136">
        <f>VLOOKUP(A65,'CDIS Outward debt'!$2:$247,65,0)</f>
        <v>197.60306260265199</v>
      </c>
      <c r="I65" s="135" t="str">
        <f t="shared" si="1"/>
        <v>..</v>
      </c>
      <c r="J65" s="136">
        <f t="shared" si="2"/>
        <v>1854.8948179652082</v>
      </c>
      <c r="K65" s="137" t="str">
        <f t="shared" si="3"/>
        <v>..</v>
      </c>
      <c r="L65" s="138" t="str">
        <f t="shared" si="4"/>
        <v/>
      </c>
      <c r="M65" s="154" t="str">
        <f t="shared" si="5"/>
        <v/>
      </c>
      <c r="N65" s="139"/>
      <c r="O65" s="138"/>
      <c r="P65" s="258"/>
    </row>
    <row r="66" spans="1:16" ht="15" customHeight="1">
      <c r="A66" s="133" t="s">
        <v>197</v>
      </c>
      <c r="B66" s="148" t="str">
        <f t="shared" si="0"/>
        <v>NO</v>
      </c>
      <c r="C66" s="149" t="s">
        <v>65</v>
      </c>
      <c r="D66" s="134"/>
      <c r="E66" s="135">
        <f>IF(ISERROR(HLOOKUP(A66,'CDIS Outward debt'!$B:$BD,260,0)),"..",HLOOKUP(A66,'CDIS Outward debt'!$B:$BD,260,0))</f>
        <v>2349.0843875999999</v>
      </c>
      <c r="F66" s="136">
        <v>1395.8461474472799</v>
      </c>
      <c r="G66" s="135">
        <f>IF(ISERROR(HLOOKUP(A66,'CDIS Inward debt'!B:BY,260,0)),"..",HLOOKUP(A66,'CDIS Inward debt'!B:BY,260,0))</f>
        <v>3969.2170646999998</v>
      </c>
      <c r="H66" s="136">
        <f>VLOOKUP(A66,'CDIS Outward debt'!$2:$247,65,0)</f>
        <v>1364.05134477191</v>
      </c>
      <c r="I66" s="135">
        <f t="shared" si="1"/>
        <v>-1620.1326770999999</v>
      </c>
      <c r="J66" s="136">
        <f t="shared" si="2"/>
        <v>31.794802675369965</v>
      </c>
      <c r="K66" s="137" t="str">
        <f t="shared" si="3"/>
        <v/>
      </c>
      <c r="L66" s="138" t="str">
        <f t="shared" si="4"/>
        <v/>
      </c>
      <c r="M66" s="154" t="str">
        <f t="shared" si="5"/>
        <v/>
      </c>
      <c r="N66" s="139"/>
      <c r="O66" s="138"/>
      <c r="P66" s="258"/>
    </row>
    <row r="67" spans="1:16" ht="15" customHeight="1">
      <c r="A67" s="133" t="s">
        <v>250</v>
      </c>
      <c r="B67" s="148" t="str">
        <f t="shared" si="0"/>
        <v>NO</v>
      </c>
      <c r="C67" s="149" t="s">
        <v>65</v>
      </c>
      <c r="D67" s="134"/>
      <c r="E67" s="135" t="str">
        <f>IF(ISERROR(HLOOKUP(A67,'CDIS Outward debt'!$B:$BD,260,0)),"..",HLOOKUP(A67,'CDIS Outward debt'!$B:$BD,260,0))</f>
        <v>..</v>
      </c>
      <c r="F67" s="136">
        <v>1374.2967821151999</v>
      </c>
      <c r="G67" s="135" t="str">
        <f>IF(ISERROR(HLOOKUP(A67,'CDIS Inward debt'!B:BY,260,0)),"..",HLOOKUP(A67,'CDIS Inward debt'!B:BY,260,0))</f>
        <v>..</v>
      </c>
      <c r="H67" s="136">
        <f>VLOOKUP(A67,'CDIS Outward debt'!$2:$247,65,0)</f>
        <v>4261.7313618060198</v>
      </c>
      <c r="I67" s="135" t="str">
        <f t="shared" si="1"/>
        <v>..</v>
      </c>
      <c r="J67" s="136">
        <f t="shared" si="2"/>
        <v>-2887.4345796908201</v>
      </c>
      <c r="K67" s="137" t="str">
        <f t="shared" si="3"/>
        <v>..</v>
      </c>
      <c r="L67" s="138" t="str">
        <f t="shared" si="4"/>
        <v/>
      </c>
      <c r="M67" s="154" t="str">
        <f t="shared" si="5"/>
        <v/>
      </c>
      <c r="N67" s="139"/>
      <c r="O67" s="138"/>
      <c r="P67" s="258"/>
    </row>
    <row r="68" spans="1:16" ht="15" customHeight="1">
      <c r="A68" s="133" t="s">
        <v>226</v>
      </c>
      <c r="B68" s="148" t="str">
        <f t="shared" si="0"/>
        <v>NO</v>
      </c>
      <c r="C68" s="149" t="s">
        <v>65</v>
      </c>
      <c r="D68" s="134"/>
      <c r="E68" s="135" t="str">
        <f>IF(ISERROR(HLOOKUP(A68,'CDIS Outward debt'!$B:$BD,260,0)),"..",HLOOKUP(A68,'CDIS Outward debt'!$B:$BD,260,0))</f>
        <v>..</v>
      </c>
      <c r="F68" s="136">
        <v>1320.95529734314</v>
      </c>
      <c r="G68" s="135" t="str">
        <f>IF(ISERROR(HLOOKUP(A68,'CDIS Inward debt'!B:BY,260,0)),"..",HLOOKUP(A68,'CDIS Inward debt'!B:BY,260,0))</f>
        <v>..</v>
      </c>
      <c r="H68" s="136">
        <f>VLOOKUP(A68,'CDIS Outward debt'!$2:$247,65,0)</f>
        <v>9754.9066671559794</v>
      </c>
      <c r="I68" s="135" t="str">
        <f t="shared" si="1"/>
        <v>..</v>
      </c>
      <c r="J68" s="136">
        <f t="shared" si="2"/>
        <v>-8433.9513698128394</v>
      </c>
      <c r="K68" s="137" t="str">
        <f t="shared" si="3"/>
        <v>..</v>
      </c>
      <c r="L68" s="138" t="str">
        <f t="shared" si="4"/>
        <v/>
      </c>
      <c r="M68" s="154" t="str">
        <f t="shared" si="5"/>
        <v/>
      </c>
      <c r="N68" s="139"/>
      <c r="O68" s="138"/>
      <c r="P68" s="258"/>
    </row>
    <row r="69" spans="1:16" ht="15" customHeight="1">
      <c r="A69" s="133" t="s">
        <v>162</v>
      </c>
      <c r="B69" s="148" t="str">
        <f t="shared" si="0"/>
        <v>NO</v>
      </c>
      <c r="C69" s="149" t="s">
        <v>65</v>
      </c>
      <c r="D69" s="134"/>
      <c r="E69" s="135">
        <f>IF(ISERROR(HLOOKUP(A69,'CDIS Outward debt'!$B:$BD,260,0)),"..",HLOOKUP(A69,'CDIS Outward debt'!$B:$BD,260,0))</f>
        <v>2288.5039676151</v>
      </c>
      <c r="F69" s="136">
        <v>1222.19493533332</v>
      </c>
      <c r="G69" s="135">
        <f>IF(ISERROR(HLOOKUP(A69,'CDIS Inward debt'!B:BY,260,0)),"..",HLOOKUP(A69,'CDIS Inward debt'!B:BY,260,0))</f>
        <v>4043.1958199999999</v>
      </c>
      <c r="H69" s="136">
        <f>VLOOKUP(A69,'CDIS Outward debt'!$2:$247,65,0)</f>
        <v>1607.28956727637</v>
      </c>
      <c r="I69" s="135">
        <f t="shared" si="1"/>
        <v>-1754.6918523848999</v>
      </c>
      <c r="J69" s="136">
        <f t="shared" si="2"/>
        <v>-385.09463194304999</v>
      </c>
      <c r="K69" s="137" t="str">
        <f t="shared" si="3"/>
        <v/>
      </c>
      <c r="L69" s="138" t="str">
        <f t="shared" si="4"/>
        <v/>
      </c>
      <c r="M69" s="154" t="str">
        <f t="shared" si="5"/>
        <v/>
      </c>
      <c r="N69" s="139"/>
      <c r="O69" s="138"/>
      <c r="P69" s="258"/>
    </row>
    <row r="70" spans="1:16" ht="15" customHeight="1">
      <c r="A70" s="133" t="s">
        <v>171</v>
      </c>
      <c r="B70" s="148" t="str">
        <f t="shared" si="0"/>
        <v>NO</v>
      </c>
      <c r="C70" s="149" t="s">
        <v>65</v>
      </c>
      <c r="D70" s="134"/>
      <c r="E70" s="135" t="str">
        <f>IF(ISERROR(HLOOKUP(A70,'CDIS Outward debt'!$B:$BD,260,0)),"..",HLOOKUP(A70,'CDIS Outward debt'!$B:$BD,260,0))</f>
        <v>..</v>
      </c>
      <c r="F70" s="136">
        <v>1142.78789459206</v>
      </c>
      <c r="G70" s="135">
        <f>IF(ISERROR(HLOOKUP(A70,'CDIS Inward debt'!B:BY,260,0)),"..",HLOOKUP(A70,'CDIS Inward debt'!B:BY,260,0))</f>
        <v>29118.996003217599</v>
      </c>
      <c r="H70" s="136">
        <f>VLOOKUP(A70,'CDIS Outward debt'!$2:$247,65,0)</f>
        <v>17844.6582588657</v>
      </c>
      <c r="I70" s="135" t="str">
        <f t="shared" si="1"/>
        <v>..</v>
      </c>
      <c r="J70" s="136">
        <f t="shared" si="2"/>
        <v>-16701.87036427364</v>
      </c>
      <c r="K70" s="137" t="str">
        <f t="shared" si="3"/>
        <v>..</v>
      </c>
      <c r="L70" s="138" t="str">
        <f t="shared" si="4"/>
        <v/>
      </c>
      <c r="M70" s="154" t="str">
        <f t="shared" si="5"/>
        <v/>
      </c>
      <c r="N70" s="139"/>
      <c r="O70" s="138"/>
      <c r="P70" s="258"/>
    </row>
    <row r="71" spans="1:16" ht="15" customHeight="1">
      <c r="A71" s="133" t="s">
        <v>302</v>
      </c>
      <c r="B71" s="148" t="str">
        <f t="shared" ref="B71:B134" si="6">IF(E71&lt;&gt;"..", IF((E71&lt;10000)*(F71&lt;10000),"NO",IF((E71/D71&lt;0.2)*(F71/D71&lt;0.2),"NO","YES")), IF(F71&lt;10000,"NO",IF(F71/D71&lt;0.2,"NO","YES")))</f>
        <v>NO</v>
      </c>
      <c r="C71" s="149" t="s">
        <v>65</v>
      </c>
      <c r="D71" s="134"/>
      <c r="E71" s="135" t="str">
        <f>IF(ISERROR(HLOOKUP(A71,'CDIS Outward debt'!$B:$BD,260,0)),"..",HLOOKUP(A71,'CDIS Outward debt'!$B:$BD,260,0))</f>
        <v>..</v>
      </c>
      <c r="F71" s="136">
        <v>1135.11251515903</v>
      </c>
      <c r="G71" s="135" t="str">
        <f>IF(ISERROR(HLOOKUP(A71,'CDIS Inward debt'!B:BY,260,0)),"..",HLOOKUP(A71,'CDIS Inward debt'!B:BY,260,0))</f>
        <v>..</v>
      </c>
      <c r="H71" s="136">
        <f>VLOOKUP(A71,'CDIS Outward debt'!$2:$247,65,0)</f>
        <v>1039.00967209741</v>
      </c>
      <c r="I71" s="135" t="str">
        <f t="shared" ref="I71:I134" si="7">IF((G71="..")+(E71=".."),"..",IF((G71="C")+(E71="C"),"C",E71-G71))</f>
        <v>..</v>
      </c>
      <c r="J71" s="136">
        <f t="shared" ref="J71:J134" si="8">F71-H71</f>
        <v>96.102843061619978</v>
      </c>
      <c r="K71" s="137" t="str">
        <f t="shared" ref="K71:K134" si="9">IF(I71="..","..",IF(I71="C","C",IF(D71="","",I71/D71)))</f>
        <v>..</v>
      </c>
      <c r="L71" s="138" t="str">
        <f t="shared" ref="L71:L134" si="10">IF(D71&lt;&gt;"",J71/D71,"")</f>
        <v/>
      </c>
      <c r="M71" s="154" t="str">
        <f t="shared" ref="M71:M134" si="11">IF(L71="","",IF((K71="..")+(K71="C"),"NO",IF((L71&gt;=0.2)*(K71&gt;=0.2)+(L71&lt;0.2)*(K71&lt;0.2),"NO","YES")))</f>
        <v/>
      </c>
      <c r="N71" s="139"/>
      <c r="O71" s="138"/>
      <c r="P71" s="258"/>
    </row>
    <row r="72" spans="1:16" ht="15" customHeight="1">
      <c r="A72" s="133" t="s">
        <v>314</v>
      </c>
      <c r="B72" s="148" t="str">
        <f t="shared" si="6"/>
        <v>NO</v>
      </c>
      <c r="C72" s="149" t="s">
        <v>65</v>
      </c>
      <c r="D72" s="134"/>
      <c r="E72" s="135" t="str">
        <f>IF(ISERROR(HLOOKUP(A72,'CDIS Outward debt'!$B:$BD,260,0)),"..",HLOOKUP(A72,'CDIS Outward debt'!$B:$BD,260,0))</f>
        <v>..</v>
      </c>
      <c r="F72" s="136">
        <v>1073.5872124815501</v>
      </c>
      <c r="G72" s="135" t="str">
        <f>IF(ISERROR(HLOOKUP(A72,'CDIS Inward debt'!B:BY,260,0)),"..",HLOOKUP(A72,'CDIS Inward debt'!B:BY,260,0))</f>
        <v>..</v>
      </c>
      <c r="H72" s="136">
        <f>VLOOKUP(A72,'CDIS Outward debt'!$2:$247,65,0)</f>
        <v>3398.6051859408599</v>
      </c>
      <c r="I72" s="135" t="str">
        <f t="shared" si="7"/>
        <v>..</v>
      </c>
      <c r="J72" s="136">
        <f t="shared" si="8"/>
        <v>-2325.0179734593098</v>
      </c>
      <c r="K72" s="137" t="str">
        <f t="shared" si="9"/>
        <v>..</v>
      </c>
      <c r="L72" s="138" t="str">
        <f t="shared" si="10"/>
        <v/>
      </c>
      <c r="M72" s="154" t="str">
        <f t="shared" si="11"/>
        <v/>
      </c>
      <c r="N72" s="139"/>
      <c r="O72" s="138"/>
      <c r="P72" s="258"/>
    </row>
    <row r="73" spans="1:16" ht="15" customHeight="1">
      <c r="A73" s="133" t="s">
        <v>331</v>
      </c>
      <c r="B73" s="148" t="str">
        <f t="shared" si="6"/>
        <v>NO</v>
      </c>
      <c r="C73" s="149" t="s">
        <v>65</v>
      </c>
      <c r="D73" s="134"/>
      <c r="E73" s="135" t="str">
        <f>IF(ISERROR(HLOOKUP(A73,'CDIS Outward debt'!$B:$BD,260,0)),"..",HLOOKUP(A73,'CDIS Outward debt'!$B:$BD,260,0))</f>
        <v>..</v>
      </c>
      <c r="F73" s="136">
        <v>1046.5290798820199</v>
      </c>
      <c r="G73" s="135" t="str">
        <f>IF(ISERROR(HLOOKUP(A73,'CDIS Inward debt'!B:BY,260,0)),"..",HLOOKUP(A73,'CDIS Inward debt'!B:BY,260,0))</f>
        <v>..</v>
      </c>
      <c r="H73" s="136">
        <f>VLOOKUP(A73,'CDIS Outward debt'!$2:$247,65,0)</f>
        <v>8295.7707864035492</v>
      </c>
      <c r="I73" s="135" t="str">
        <f t="shared" si="7"/>
        <v>..</v>
      </c>
      <c r="J73" s="136">
        <f t="shared" si="8"/>
        <v>-7249.2417065215295</v>
      </c>
      <c r="K73" s="137" t="str">
        <f t="shared" si="9"/>
        <v>..</v>
      </c>
      <c r="L73" s="138" t="str">
        <f t="shared" si="10"/>
        <v/>
      </c>
      <c r="M73" s="154" t="str">
        <f t="shared" si="11"/>
        <v/>
      </c>
      <c r="N73" s="139"/>
      <c r="O73" s="138"/>
      <c r="P73" s="258"/>
    </row>
    <row r="74" spans="1:16" ht="15" customHeight="1">
      <c r="A74" s="133" t="s">
        <v>192</v>
      </c>
      <c r="B74" s="148" t="str">
        <f t="shared" si="6"/>
        <v>NO</v>
      </c>
      <c r="C74" s="149" t="s">
        <v>65</v>
      </c>
      <c r="D74" s="134"/>
      <c r="E74" s="135" t="str">
        <f>IF(ISERROR(HLOOKUP(A74,'CDIS Outward debt'!$B:$BD,260,0)),"..",HLOOKUP(A74,'CDIS Outward debt'!$B:$BD,260,0))</f>
        <v>..</v>
      </c>
      <c r="F74" s="136">
        <v>1036.83322726509</v>
      </c>
      <c r="G74" s="135">
        <f>IF(ISERROR(HLOOKUP(A74,'CDIS Inward debt'!B:BY,260,0)),"..",HLOOKUP(A74,'CDIS Inward debt'!B:BY,260,0))</f>
        <v>23338.477812737299</v>
      </c>
      <c r="H74" s="136">
        <f>VLOOKUP(A74,'CDIS Outward debt'!$2:$247,65,0)</f>
        <v>12313.99611607</v>
      </c>
      <c r="I74" s="135" t="str">
        <f t="shared" si="7"/>
        <v>..</v>
      </c>
      <c r="J74" s="136">
        <f t="shared" si="8"/>
        <v>-11277.162888804911</v>
      </c>
      <c r="K74" s="137" t="str">
        <f t="shared" si="9"/>
        <v>..</v>
      </c>
      <c r="L74" s="138" t="str">
        <f t="shared" si="10"/>
        <v/>
      </c>
      <c r="M74" s="154" t="str">
        <f t="shared" si="11"/>
        <v/>
      </c>
      <c r="N74" s="139"/>
      <c r="O74" s="138"/>
      <c r="P74" s="258"/>
    </row>
    <row r="75" spans="1:16" ht="15" customHeight="1">
      <c r="A75" s="133" t="s">
        <v>209</v>
      </c>
      <c r="B75" s="148" t="str">
        <f t="shared" si="6"/>
        <v>NO</v>
      </c>
      <c r="C75" s="149" t="s">
        <v>65</v>
      </c>
      <c r="D75" s="134"/>
      <c r="E75" s="135" t="str">
        <f>IF(ISERROR(HLOOKUP(A75,'CDIS Outward debt'!$B:$BD,260,0)),"..",HLOOKUP(A75,'CDIS Outward debt'!$B:$BD,260,0))</f>
        <v>..</v>
      </c>
      <c r="F75" s="136">
        <v>950.33050475308505</v>
      </c>
      <c r="G75" s="135">
        <f>IF(ISERROR(HLOOKUP(A75,'CDIS Inward debt'!B:BY,260,0)),"..",HLOOKUP(A75,'CDIS Inward debt'!B:BY,260,0))</f>
        <v>18687</v>
      </c>
      <c r="H75" s="136">
        <f>VLOOKUP(A75,'CDIS Outward debt'!$2:$247,65,0)</f>
        <v>12452.917044085099</v>
      </c>
      <c r="I75" s="135" t="str">
        <f t="shared" si="7"/>
        <v>..</v>
      </c>
      <c r="J75" s="136">
        <f t="shared" si="8"/>
        <v>-11502.586539332015</v>
      </c>
      <c r="K75" s="137" t="str">
        <f t="shared" si="9"/>
        <v>..</v>
      </c>
      <c r="L75" s="138" t="str">
        <f t="shared" si="10"/>
        <v/>
      </c>
      <c r="M75" s="154" t="str">
        <f t="shared" si="11"/>
        <v/>
      </c>
      <c r="N75" s="139"/>
      <c r="O75" s="138"/>
      <c r="P75" s="258"/>
    </row>
    <row r="76" spans="1:16" ht="15" customHeight="1">
      <c r="A76" s="133" t="s">
        <v>285</v>
      </c>
      <c r="B76" s="148" t="str">
        <f t="shared" si="6"/>
        <v>NO</v>
      </c>
      <c r="C76" s="149" t="s">
        <v>65</v>
      </c>
      <c r="D76" s="134"/>
      <c r="E76" s="135" t="str">
        <f>IF(ISERROR(HLOOKUP(A76,'CDIS Outward debt'!$B:$BD,260,0)),"..",HLOOKUP(A76,'CDIS Outward debt'!$B:$BD,260,0))</f>
        <v>..</v>
      </c>
      <c r="F76" s="136">
        <v>844.91171123114498</v>
      </c>
      <c r="G76" s="135" t="str">
        <f>IF(ISERROR(HLOOKUP(A76,'CDIS Inward debt'!B:BY,260,0)),"..",HLOOKUP(A76,'CDIS Inward debt'!B:BY,260,0))</f>
        <v>..</v>
      </c>
      <c r="H76" s="136">
        <f>VLOOKUP(A76,'CDIS Outward debt'!$2:$247,65,0)</f>
        <v>786.320497154598</v>
      </c>
      <c r="I76" s="135" t="str">
        <f t="shared" si="7"/>
        <v>..</v>
      </c>
      <c r="J76" s="136">
        <f t="shared" si="8"/>
        <v>58.591214076546976</v>
      </c>
      <c r="K76" s="137" t="str">
        <f t="shared" si="9"/>
        <v>..</v>
      </c>
      <c r="L76" s="138" t="str">
        <f t="shared" si="10"/>
        <v/>
      </c>
      <c r="M76" s="154" t="str">
        <f t="shared" si="11"/>
        <v/>
      </c>
      <c r="N76" s="139"/>
      <c r="O76" s="138"/>
      <c r="P76" s="258"/>
    </row>
    <row r="77" spans="1:16" ht="15" customHeight="1">
      <c r="A77" s="133" t="s">
        <v>254</v>
      </c>
      <c r="B77" s="148" t="str">
        <f t="shared" si="6"/>
        <v>NO</v>
      </c>
      <c r="C77" s="149" t="s">
        <v>65</v>
      </c>
      <c r="D77" s="134"/>
      <c r="E77" s="135" t="str">
        <f>IF(ISERROR(HLOOKUP(A77,'CDIS Outward debt'!$B:$BD,260,0)),"..",HLOOKUP(A77,'CDIS Outward debt'!$B:$BD,260,0))</f>
        <v>..</v>
      </c>
      <c r="F77" s="136">
        <v>806.45349740958</v>
      </c>
      <c r="G77" s="135" t="str">
        <f>IF(ISERROR(HLOOKUP(A77,'CDIS Inward debt'!B:BY,260,0)),"..",HLOOKUP(A77,'CDIS Inward debt'!B:BY,260,0))</f>
        <v>..</v>
      </c>
      <c r="H77" s="136">
        <f>VLOOKUP(A77,'CDIS Outward debt'!$2:$247,65,0)</f>
        <v>0</v>
      </c>
      <c r="I77" s="135" t="str">
        <f t="shared" si="7"/>
        <v>..</v>
      </c>
      <c r="J77" s="136">
        <f t="shared" si="8"/>
        <v>806.45349740958</v>
      </c>
      <c r="K77" s="137" t="str">
        <f t="shared" si="9"/>
        <v>..</v>
      </c>
      <c r="L77" s="138" t="str">
        <f t="shared" si="10"/>
        <v/>
      </c>
      <c r="M77" s="154" t="str">
        <f t="shared" si="11"/>
        <v/>
      </c>
      <c r="N77" s="139"/>
      <c r="O77" s="138"/>
      <c r="P77" s="258"/>
    </row>
    <row r="78" spans="1:16" ht="15" customHeight="1">
      <c r="A78" s="133" t="s">
        <v>157</v>
      </c>
      <c r="B78" s="148" t="str">
        <f t="shared" si="6"/>
        <v>NO</v>
      </c>
      <c r="C78" s="149" t="s">
        <v>65</v>
      </c>
      <c r="D78" s="134"/>
      <c r="E78" s="135">
        <f>IF(ISERROR(HLOOKUP(A78,'CDIS Outward debt'!$B:$BD,260,0)),"..",HLOOKUP(A78,'CDIS Outward debt'!$B:$BD,260,0))</f>
        <v>354.77491114839103</v>
      </c>
      <c r="F78" s="136">
        <v>763.01031533134403</v>
      </c>
      <c r="G78" s="135">
        <f>IF(ISERROR(HLOOKUP(A78,'CDIS Inward debt'!B:BY,260,0)),"..",HLOOKUP(A78,'CDIS Inward debt'!B:BY,260,0))</f>
        <v>4483.5837824177297</v>
      </c>
      <c r="H78" s="136">
        <f>VLOOKUP(A78,'CDIS Outward debt'!$2:$247,65,0)</f>
        <v>1628.30729131516</v>
      </c>
      <c r="I78" s="135">
        <f t="shared" si="7"/>
        <v>-4128.8088712693389</v>
      </c>
      <c r="J78" s="136">
        <f t="shared" si="8"/>
        <v>-865.29697598381597</v>
      </c>
      <c r="K78" s="137" t="str">
        <f t="shared" si="9"/>
        <v/>
      </c>
      <c r="L78" s="138" t="str">
        <f t="shared" si="10"/>
        <v/>
      </c>
      <c r="M78" s="154" t="str">
        <f t="shared" si="11"/>
        <v/>
      </c>
      <c r="N78" s="139"/>
      <c r="O78" s="138"/>
      <c r="P78" s="258"/>
    </row>
    <row r="79" spans="1:16" ht="15" customHeight="1">
      <c r="A79" s="133" t="s">
        <v>206</v>
      </c>
      <c r="B79" s="148" t="str">
        <f t="shared" si="6"/>
        <v>NO</v>
      </c>
      <c r="C79" s="149" t="s">
        <v>65</v>
      </c>
      <c r="D79" s="134"/>
      <c r="E79" s="135" t="str">
        <f>IF(ISERROR(HLOOKUP(A79,'CDIS Outward debt'!$B:$BD,260,0)),"..",HLOOKUP(A79,'CDIS Outward debt'!$B:$BD,260,0))</f>
        <v>..</v>
      </c>
      <c r="F79" s="136">
        <v>729.02540935180696</v>
      </c>
      <c r="G79" s="135">
        <f>IF(ISERROR(HLOOKUP(A79,'CDIS Inward debt'!B:BY,260,0)),"..",HLOOKUP(A79,'CDIS Inward debt'!B:BY,260,0))</f>
        <v>9097.2999999999993</v>
      </c>
      <c r="H79" s="136">
        <f>VLOOKUP(A79,'CDIS Outward debt'!$2:$247,65,0)</f>
        <v>3972.3262479499199</v>
      </c>
      <c r="I79" s="135" t="str">
        <f t="shared" si="7"/>
        <v>..</v>
      </c>
      <c r="J79" s="136">
        <f t="shared" si="8"/>
        <v>-3243.3008385981129</v>
      </c>
      <c r="K79" s="137" t="str">
        <f t="shared" si="9"/>
        <v>..</v>
      </c>
      <c r="L79" s="138" t="str">
        <f t="shared" si="10"/>
        <v/>
      </c>
      <c r="M79" s="154" t="str">
        <f t="shared" si="11"/>
        <v/>
      </c>
      <c r="N79" s="139"/>
      <c r="O79" s="138"/>
      <c r="P79" s="258"/>
    </row>
    <row r="80" spans="1:16" ht="15" customHeight="1">
      <c r="A80" s="133" t="s">
        <v>169</v>
      </c>
      <c r="B80" s="148" t="str">
        <f t="shared" si="6"/>
        <v>NO</v>
      </c>
      <c r="C80" s="149" t="s">
        <v>65</v>
      </c>
      <c r="D80" s="134"/>
      <c r="E80" s="135">
        <f>IF(ISERROR(HLOOKUP(A80,'CDIS Outward debt'!$B:$BD,260,0)),"..",HLOOKUP(A80,'CDIS Outward debt'!$B:$BD,260,0))</f>
        <v>4781.94615085441</v>
      </c>
      <c r="F80" s="136">
        <v>713.25754242335097</v>
      </c>
      <c r="G80" s="135">
        <f>IF(ISERROR(HLOOKUP(A80,'CDIS Inward debt'!B:BY,260,0)),"..",HLOOKUP(A80,'CDIS Inward debt'!B:BY,260,0))</f>
        <v>11615.3106902664</v>
      </c>
      <c r="H80" s="136">
        <f>VLOOKUP(A80,'CDIS Outward debt'!$2:$247,65,0)</f>
        <v>239.57839440523199</v>
      </c>
      <c r="I80" s="135">
        <f t="shared" si="7"/>
        <v>-6833.3645394119903</v>
      </c>
      <c r="J80" s="136">
        <f t="shared" si="8"/>
        <v>473.67914801811901</v>
      </c>
      <c r="K80" s="137" t="str">
        <f t="shared" si="9"/>
        <v/>
      </c>
      <c r="L80" s="138" t="str">
        <f t="shared" si="10"/>
        <v/>
      </c>
      <c r="M80" s="154" t="str">
        <f t="shared" si="11"/>
        <v/>
      </c>
      <c r="N80" s="139"/>
      <c r="O80" s="138"/>
      <c r="P80" s="258"/>
    </row>
    <row r="81" spans="1:16" ht="15" customHeight="1">
      <c r="A81" s="133" t="s">
        <v>195</v>
      </c>
      <c r="B81" s="148" t="str">
        <f t="shared" si="6"/>
        <v>NO</v>
      </c>
      <c r="C81" s="149" t="s">
        <v>65</v>
      </c>
      <c r="D81" s="134">
        <v>1420</v>
      </c>
      <c r="E81" s="135" t="str">
        <f>IF(ISERROR(HLOOKUP(A81,'CDIS Outward debt'!$B:$BD,260,0)),"..",HLOOKUP(A81,'CDIS Outward debt'!$B:$BD,260,0))</f>
        <v>..</v>
      </c>
      <c r="F81" s="136">
        <v>656.889217935842</v>
      </c>
      <c r="G81" s="135">
        <f>IF(ISERROR(HLOOKUP(A81,'CDIS Inward debt'!B:BY,260,0)),"..",HLOOKUP(A81,'CDIS Inward debt'!B:BY,260,0))</f>
        <v>47.664155573150502</v>
      </c>
      <c r="H81" s="136">
        <f>VLOOKUP(A81,'CDIS Outward debt'!$2:$247,65,0)</f>
        <v>154.368394573112</v>
      </c>
      <c r="I81" s="135" t="str">
        <f t="shared" si="7"/>
        <v>..</v>
      </c>
      <c r="J81" s="136">
        <f t="shared" si="8"/>
        <v>502.52082336272997</v>
      </c>
      <c r="K81" s="137" t="str">
        <f t="shared" si="9"/>
        <v>..</v>
      </c>
      <c r="L81" s="138">
        <f t="shared" si="10"/>
        <v>0.35388790377657042</v>
      </c>
      <c r="M81" s="154" t="str">
        <f t="shared" si="11"/>
        <v>NO</v>
      </c>
      <c r="N81" s="139"/>
      <c r="O81" s="138"/>
      <c r="P81" s="258"/>
    </row>
    <row r="82" spans="1:16" ht="15" customHeight="1">
      <c r="A82" s="133" t="s">
        <v>96</v>
      </c>
      <c r="B82" s="148" t="str">
        <f t="shared" si="6"/>
        <v>NO</v>
      </c>
      <c r="C82" s="149" t="s">
        <v>65</v>
      </c>
      <c r="D82" s="134"/>
      <c r="E82" s="135" t="str">
        <f>IF(ISERROR(HLOOKUP(A82,'CDIS Outward debt'!$B:$BD,260,0)),"..",HLOOKUP(A82,'CDIS Outward debt'!$B:$BD,260,0))</f>
        <v>..</v>
      </c>
      <c r="F82" s="136">
        <v>641.08720484245396</v>
      </c>
      <c r="G82" s="135">
        <f>IF(ISERROR(HLOOKUP(A82,'CDIS Inward debt'!B:BY,260,0)),"..",HLOOKUP(A82,'CDIS Inward debt'!B:BY,260,0))</f>
        <v>17461.6513305148</v>
      </c>
      <c r="H82" s="136">
        <f>VLOOKUP(A82,'CDIS Outward debt'!$2:$247,65,0)</f>
        <v>5227.5789836304102</v>
      </c>
      <c r="I82" s="135" t="str">
        <f t="shared" si="7"/>
        <v>..</v>
      </c>
      <c r="J82" s="136">
        <f t="shared" si="8"/>
        <v>-4586.4917787879567</v>
      </c>
      <c r="K82" s="137" t="str">
        <f t="shared" si="9"/>
        <v>..</v>
      </c>
      <c r="L82" s="138" t="str">
        <f t="shared" si="10"/>
        <v/>
      </c>
      <c r="M82" s="154" t="str">
        <f t="shared" si="11"/>
        <v/>
      </c>
      <c r="N82" s="139"/>
      <c r="O82" s="138"/>
      <c r="P82" s="258"/>
    </row>
    <row r="83" spans="1:16" ht="15" customHeight="1">
      <c r="A83" s="133" t="s">
        <v>117</v>
      </c>
      <c r="B83" s="148" t="str">
        <f t="shared" si="6"/>
        <v>NO</v>
      </c>
      <c r="C83" s="149" t="s">
        <v>65</v>
      </c>
      <c r="D83" s="134"/>
      <c r="E83" s="135" t="str">
        <f>IF(ISERROR(HLOOKUP(A83,'CDIS Outward debt'!$B:$BD,260,0)),"..",HLOOKUP(A83,'CDIS Outward debt'!$B:$BD,260,0))</f>
        <v>..</v>
      </c>
      <c r="F83" s="136">
        <v>635.64680209806704</v>
      </c>
      <c r="G83" s="135" t="str">
        <f>IF(ISERROR(HLOOKUP(A83,'CDIS Inward debt'!B:BY,260,0)),"..",HLOOKUP(A83,'CDIS Inward debt'!B:BY,260,0))</f>
        <v>..</v>
      </c>
      <c r="H83" s="136">
        <f>VLOOKUP(A83,'CDIS Outward debt'!$2:$247,65,0)</f>
        <v>6.4767590000000004</v>
      </c>
      <c r="I83" s="135" t="str">
        <f t="shared" si="7"/>
        <v>..</v>
      </c>
      <c r="J83" s="136">
        <f t="shared" si="8"/>
        <v>629.17004309806703</v>
      </c>
      <c r="K83" s="137" t="str">
        <f t="shared" si="9"/>
        <v>..</v>
      </c>
      <c r="L83" s="138" t="str">
        <f t="shared" si="10"/>
        <v/>
      </c>
      <c r="M83" s="154" t="str">
        <f t="shared" si="11"/>
        <v/>
      </c>
      <c r="N83" s="139"/>
      <c r="O83" s="138"/>
      <c r="P83" s="258"/>
    </row>
    <row r="84" spans="1:16" ht="15" customHeight="1">
      <c r="A84" s="133" t="s">
        <v>189</v>
      </c>
      <c r="B84" s="148" t="str">
        <f t="shared" si="6"/>
        <v>NO</v>
      </c>
      <c r="C84" s="149" t="s">
        <v>65</v>
      </c>
      <c r="D84" s="134"/>
      <c r="E84" s="135">
        <f>IF(ISERROR(HLOOKUP(A84,'CDIS Outward debt'!$B:$BD,260,0)),"..",HLOOKUP(A84,'CDIS Outward debt'!$B:$BD,260,0))</f>
        <v>3192.9642581323301</v>
      </c>
      <c r="F84" s="136">
        <v>623.11540773783099</v>
      </c>
      <c r="G84" s="135">
        <f>IF(ISERROR(HLOOKUP(A84,'CDIS Inward debt'!B:BY,260,0)),"..",HLOOKUP(A84,'CDIS Inward debt'!B:BY,260,0))</f>
        <v>5289.5775372138096</v>
      </c>
      <c r="H84" s="136">
        <f>VLOOKUP(A84,'CDIS Outward debt'!$2:$247,65,0)</f>
        <v>5337.4085319392698</v>
      </c>
      <c r="I84" s="135">
        <f t="shared" si="7"/>
        <v>-2096.6132790814795</v>
      </c>
      <c r="J84" s="136">
        <f t="shared" si="8"/>
        <v>-4714.2931242014383</v>
      </c>
      <c r="K84" s="137" t="str">
        <f t="shared" si="9"/>
        <v/>
      </c>
      <c r="L84" s="138" t="str">
        <f t="shared" si="10"/>
        <v/>
      </c>
      <c r="M84" s="154" t="str">
        <f t="shared" si="11"/>
        <v/>
      </c>
      <c r="N84" s="139"/>
      <c r="O84" s="138"/>
      <c r="P84" s="258"/>
    </row>
    <row r="85" spans="1:16" ht="15" customHeight="1">
      <c r="A85" s="133" t="s">
        <v>158</v>
      </c>
      <c r="B85" s="148" t="str">
        <f t="shared" si="6"/>
        <v>NO</v>
      </c>
      <c r="C85" s="149" t="s">
        <v>65</v>
      </c>
      <c r="D85" s="134"/>
      <c r="E85" s="135">
        <f>IF(ISERROR(HLOOKUP(A85,'CDIS Outward debt'!$B:$BD,260,0)),"..",HLOOKUP(A85,'CDIS Outward debt'!$B:$BD,260,0))</f>
        <v>847.04289914055596</v>
      </c>
      <c r="F85" s="136">
        <v>597.84310359439598</v>
      </c>
      <c r="G85" s="135">
        <f>IF(ISERROR(HLOOKUP(A85,'CDIS Inward debt'!B:BY,260,0)),"..",HLOOKUP(A85,'CDIS Inward debt'!B:BY,260,0))</f>
        <v>7441.9020895862004</v>
      </c>
      <c r="H85" s="136">
        <f>VLOOKUP(A85,'CDIS Outward debt'!$2:$247,65,0)</f>
        <v>2788.2947860121699</v>
      </c>
      <c r="I85" s="135">
        <f t="shared" si="7"/>
        <v>-6594.8591904456443</v>
      </c>
      <c r="J85" s="136">
        <f t="shared" si="8"/>
        <v>-2190.451682417774</v>
      </c>
      <c r="K85" s="137" t="str">
        <f t="shared" si="9"/>
        <v/>
      </c>
      <c r="L85" s="138" t="str">
        <f t="shared" si="10"/>
        <v/>
      </c>
      <c r="M85" s="154" t="str">
        <f t="shared" si="11"/>
        <v/>
      </c>
      <c r="N85" s="139"/>
      <c r="O85" s="138"/>
      <c r="P85" s="258"/>
    </row>
    <row r="86" spans="1:16" ht="15" customHeight="1">
      <c r="A86" s="133" t="s">
        <v>179</v>
      </c>
      <c r="B86" s="148" t="str">
        <f t="shared" si="6"/>
        <v>NO</v>
      </c>
      <c r="C86" s="149" t="s">
        <v>65</v>
      </c>
      <c r="D86" s="134"/>
      <c r="E86" s="135">
        <f>IF(ISERROR(HLOOKUP(A86,'CDIS Outward debt'!$B:$BD,260,0)),"..",HLOOKUP(A86,'CDIS Outward debt'!$B:$BD,260,0))</f>
        <v>683.76369464895902</v>
      </c>
      <c r="F86" s="136">
        <v>595.89284151563504</v>
      </c>
      <c r="G86" s="135">
        <f>IF(ISERROR(HLOOKUP(A86,'CDIS Inward debt'!B:BY,260,0)),"..",HLOOKUP(A86,'CDIS Inward debt'!B:BY,260,0))</f>
        <v>3989.1499630112398</v>
      </c>
      <c r="H86" s="136">
        <f>VLOOKUP(A86,'CDIS Outward debt'!$2:$247,65,0)</f>
        <v>1575.40005624997</v>
      </c>
      <c r="I86" s="135">
        <f t="shared" si="7"/>
        <v>-3305.386268362281</v>
      </c>
      <c r="J86" s="136">
        <f t="shared" si="8"/>
        <v>-979.50721473433498</v>
      </c>
      <c r="K86" s="137" t="str">
        <f t="shared" si="9"/>
        <v/>
      </c>
      <c r="L86" s="138" t="str">
        <f t="shared" si="10"/>
        <v/>
      </c>
      <c r="M86" s="154" t="str">
        <f t="shared" si="11"/>
        <v/>
      </c>
      <c r="N86" s="139"/>
      <c r="O86" s="138"/>
      <c r="P86" s="258"/>
    </row>
    <row r="87" spans="1:16" ht="15" customHeight="1">
      <c r="A87" s="133" t="s">
        <v>231</v>
      </c>
      <c r="B87" s="148" t="str">
        <f t="shared" si="6"/>
        <v>NO</v>
      </c>
      <c r="C87" s="149" t="s">
        <v>65</v>
      </c>
      <c r="D87" s="134">
        <v>4348</v>
      </c>
      <c r="E87" s="135" t="str">
        <f>IF(ISERROR(HLOOKUP(A87,'CDIS Outward debt'!$B:$BD,260,0)),"..",HLOOKUP(A87,'CDIS Outward debt'!$B:$BD,260,0))</f>
        <v>..</v>
      </c>
      <c r="F87" s="136">
        <v>522.69917302042495</v>
      </c>
      <c r="G87" s="135" t="str">
        <f>IF(ISERROR(HLOOKUP(A87,'CDIS Inward debt'!B:BY,260,0)),"..",HLOOKUP(A87,'CDIS Inward debt'!B:BY,260,0))</f>
        <v>..</v>
      </c>
      <c r="H87" s="136">
        <f>VLOOKUP(A87,'CDIS Outward debt'!$2:$247,65,0)</f>
        <v>1355.7705249400001</v>
      </c>
      <c r="I87" s="135" t="str">
        <f t="shared" si="7"/>
        <v>..</v>
      </c>
      <c r="J87" s="136">
        <f t="shared" si="8"/>
        <v>-833.07135191957514</v>
      </c>
      <c r="K87" s="137" t="str">
        <f t="shared" si="9"/>
        <v>..</v>
      </c>
      <c r="L87" s="138">
        <f t="shared" si="10"/>
        <v>-0.1915987469916226</v>
      </c>
      <c r="M87" s="154" t="str">
        <f t="shared" si="11"/>
        <v>NO</v>
      </c>
      <c r="N87" s="139"/>
      <c r="O87" s="138"/>
      <c r="P87" s="258"/>
    </row>
    <row r="88" spans="1:16" ht="15" customHeight="1">
      <c r="A88" s="133" t="s">
        <v>194</v>
      </c>
      <c r="B88" s="148" t="str">
        <f t="shared" si="6"/>
        <v>NO</v>
      </c>
      <c r="C88" s="149" t="s">
        <v>65</v>
      </c>
      <c r="D88" s="134"/>
      <c r="E88" s="135">
        <f>IF(ISERROR(HLOOKUP(A88,'CDIS Outward debt'!$B:$BD,260,0)),"..",HLOOKUP(A88,'CDIS Outward debt'!$B:$BD,260,0))</f>
        <v>366.39729532488599</v>
      </c>
      <c r="F88" s="136">
        <v>503.20155043242602</v>
      </c>
      <c r="G88" s="135">
        <f>IF(ISERROR(HLOOKUP(A88,'CDIS Inward debt'!B:BY,260,0)),"..",HLOOKUP(A88,'CDIS Inward debt'!B:BY,260,0))</f>
        <v>7151.2930177896596</v>
      </c>
      <c r="H88" s="136">
        <f>VLOOKUP(A88,'CDIS Outward debt'!$2:$247,65,0)</f>
        <v>3558.9010354523698</v>
      </c>
      <c r="I88" s="135">
        <f t="shared" si="7"/>
        <v>-6784.8957224647738</v>
      </c>
      <c r="J88" s="136">
        <f t="shared" si="8"/>
        <v>-3055.6994850199439</v>
      </c>
      <c r="K88" s="137" t="str">
        <f t="shared" si="9"/>
        <v/>
      </c>
      <c r="L88" s="138" t="str">
        <f t="shared" si="10"/>
        <v/>
      </c>
      <c r="M88" s="154" t="str">
        <f t="shared" si="11"/>
        <v/>
      </c>
      <c r="N88" s="139"/>
      <c r="O88" s="138"/>
      <c r="P88" s="258"/>
    </row>
    <row r="89" spans="1:16" ht="15" customHeight="1">
      <c r="A89" s="133" t="s">
        <v>150</v>
      </c>
      <c r="B89" s="148" t="str">
        <f t="shared" si="6"/>
        <v>NO</v>
      </c>
      <c r="C89" s="149" t="s">
        <v>65</v>
      </c>
      <c r="D89" s="134"/>
      <c r="E89" s="135">
        <f>IF(ISERROR(HLOOKUP(A89,'CDIS Outward debt'!$B:$BD,260,0)),"..",HLOOKUP(A89,'CDIS Outward debt'!$B:$BD,260,0))</f>
        <v>110.0949</v>
      </c>
      <c r="F89" s="136">
        <v>500.59784486526098</v>
      </c>
      <c r="G89" s="135">
        <f>IF(ISERROR(HLOOKUP(A89,'CDIS Inward debt'!B:BY,260,0)),"..",HLOOKUP(A89,'CDIS Inward debt'!B:BY,260,0))</f>
        <v>1666.4114</v>
      </c>
      <c r="H89" s="136">
        <f>VLOOKUP(A89,'CDIS Outward debt'!$2:$247,65,0)</f>
        <v>694.47793575234095</v>
      </c>
      <c r="I89" s="135">
        <f t="shared" si="7"/>
        <v>-1556.3164999999999</v>
      </c>
      <c r="J89" s="136">
        <f t="shared" si="8"/>
        <v>-193.88009088707997</v>
      </c>
      <c r="K89" s="137" t="str">
        <f t="shared" si="9"/>
        <v/>
      </c>
      <c r="L89" s="138" t="str">
        <f t="shared" si="10"/>
        <v/>
      </c>
      <c r="M89" s="154" t="str">
        <f t="shared" si="11"/>
        <v/>
      </c>
      <c r="N89" s="139"/>
      <c r="O89" s="138"/>
      <c r="P89" s="258"/>
    </row>
    <row r="90" spans="1:16" ht="15" customHeight="1">
      <c r="A90" s="133" t="s">
        <v>262</v>
      </c>
      <c r="B90" s="148" t="str">
        <f t="shared" si="6"/>
        <v>NO</v>
      </c>
      <c r="C90" s="149" t="s">
        <v>65</v>
      </c>
      <c r="D90" s="134">
        <v>286435</v>
      </c>
      <c r="E90" s="135" t="str">
        <f>IF(ISERROR(HLOOKUP(A90,'CDIS Outward debt'!$B:$BD,260,0)),"..",HLOOKUP(A90,'CDIS Outward debt'!$B:$BD,260,0))</f>
        <v>..</v>
      </c>
      <c r="F90" s="136">
        <v>493.781850301818</v>
      </c>
      <c r="G90" s="135" t="str">
        <f>IF(ISERROR(HLOOKUP(A90,'CDIS Inward debt'!B:BY,260,0)),"..",HLOOKUP(A90,'CDIS Inward debt'!B:BY,260,0))</f>
        <v>..</v>
      </c>
      <c r="H90" s="136">
        <f>VLOOKUP(A90,'CDIS Outward debt'!$2:$247,65,0)</f>
        <v>20475.693203585899</v>
      </c>
      <c r="I90" s="135" t="str">
        <f t="shared" si="7"/>
        <v>..</v>
      </c>
      <c r="J90" s="136">
        <f t="shared" si="8"/>
        <v>-19981.911353284082</v>
      </c>
      <c r="K90" s="137" t="str">
        <f t="shared" si="9"/>
        <v>..</v>
      </c>
      <c r="L90" s="138">
        <f t="shared" si="10"/>
        <v>-6.9760718324520687E-2</v>
      </c>
      <c r="M90" s="154" t="str">
        <f t="shared" si="11"/>
        <v>NO</v>
      </c>
      <c r="N90" s="139"/>
      <c r="O90" s="138"/>
      <c r="P90" s="258"/>
    </row>
    <row r="91" spans="1:16" ht="15" customHeight="1">
      <c r="A91" s="133" t="s">
        <v>178</v>
      </c>
      <c r="B91" s="148" t="str">
        <f t="shared" si="6"/>
        <v>NO</v>
      </c>
      <c r="C91" s="149" t="s">
        <v>65</v>
      </c>
      <c r="D91" s="134"/>
      <c r="E91" s="135">
        <f>IF(ISERROR(HLOOKUP(A91,'CDIS Outward debt'!$B:$BD,260,0)),"..",HLOOKUP(A91,'CDIS Outward debt'!$B:$BD,260,0))</f>
        <v>480.78359999999998</v>
      </c>
      <c r="F91" s="136">
        <v>482.43166249035102</v>
      </c>
      <c r="G91" s="135">
        <f>IF(ISERROR(HLOOKUP(A91,'CDIS Inward debt'!B:BY,260,0)),"..",HLOOKUP(A91,'CDIS Inward debt'!B:BY,260,0))</f>
        <v>4135.2245999999996</v>
      </c>
      <c r="H91" s="136">
        <f>VLOOKUP(A91,'CDIS Outward debt'!$2:$247,65,0)</f>
        <v>1034.87076444133</v>
      </c>
      <c r="I91" s="135">
        <f t="shared" si="7"/>
        <v>-3654.4409999999998</v>
      </c>
      <c r="J91" s="136">
        <f t="shared" si="8"/>
        <v>-552.43910195097897</v>
      </c>
      <c r="K91" s="137" t="str">
        <f t="shared" si="9"/>
        <v/>
      </c>
      <c r="L91" s="138" t="str">
        <f t="shared" si="10"/>
        <v/>
      </c>
      <c r="M91" s="154" t="str">
        <f t="shared" si="11"/>
        <v/>
      </c>
      <c r="N91" s="139"/>
      <c r="O91" s="138"/>
      <c r="P91" s="258"/>
    </row>
    <row r="92" spans="1:16" ht="15" customHeight="1">
      <c r="A92" s="133" t="s">
        <v>176</v>
      </c>
      <c r="B92" s="148" t="str">
        <f t="shared" si="6"/>
        <v>NO</v>
      </c>
      <c r="C92" s="149" t="s">
        <v>65</v>
      </c>
      <c r="D92" s="134"/>
      <c r="E92" s="135">
        <f>IF(ISERROR(HLOOKUP(A92,'CDIS Outward debt'!$B:$BD,260,0)),"..",HLOOKUP(A92,'CDIS Outward debt'!$B:$BD,260,0))</f>
        <v>3791.4435553278699</v>
      </c>
      <c r="F92" s="136">
        <v>470.27429582103701</v>
      </c>
      <c r="G92" s="135">
        <f>IF(ISERROR(HLOOKUP(A92,'CDIS Inward debt'!B:BY,260,0)),"..",HLOOKUP(A92,'CDIS Inward debt'!B:BY,260,0))</f>
        <v>86.874204234972694</v>
      </c>
      <c r="H92" s="136">
        <f>VLOOKUP(A92,'CDIS Outward debt'!$2:$247,65,0)</f>
        <v>49.878156710448401</v>
      </c>
      <c r="I92" s="135">
        <f t="shared" si="7"/>
        <v>3704.5693510928973</v>
      </c>
      <c r="J92" s="136">
        <f t="shared" si="8"/>
        <v>420.39613911058859</v>
      </c>
      <c r="K92" s="137" t="str">
        <f t="shared" si="9"/>
        <v/>
      </c>
      <c r="L92" s="138" t="str">
        <f t="shared" si="10"/>
        <v/>
      </c>
      <c r="M92" s="154" t="str">
        <f t="shared" si="11"/>
        <v/>
      </c>
      <c r="N92" s="139"/>
      <c r="O92" s="138"/>
      <c r="P92" s="258"/>
    </row>
    <row r="93" spans="1:16" ht="15" customHeight="1">
      <c r="A93" s="133" t="s">
        <v>360</v>
      </c>
      <c r="B93" s="148" t="str">
        <f t="shared" si="6"/>
        <v>NO</v>
      </c>
      <c r="C93" s="149" t="s">
        <v>65</v>
      </c>
      <c r="D93" s="134"/>
      <c r="E93" s="135" t="str">
        <f>IF(ISERROR(HLOOKUP(A93,'CDIS Outward debt'!$B:$BD,260,0)),"..",HLOOKUP(A93,'CDIS Outward debt'!$B:$BD,260,0))</f>
        <v>..</v>
      </c>
      <c r="F93" s="136">
        <v>469.95819172979702</v>
      </c>
      <c r="G93" s="135" t="str">
        <f>IF(ISERROR(HLOOKUP(A93,'CDIS Inward debt'!B:BY,260,0)),"..",HLOOKUP(A93,'CDIS Inward debt'!B:BY,260,0))</f>
        <v>..</v>
      </c>
      <c r="H93" s="136">
        <f>VLOOKUP(A93,'CDIS Outward debt'!$2:$247,65,0)</f>
        <v>3445.6912584562301</v>
      </c>
      <c r="I93" s="135" t="str">
        <f t="shared" si="7"/>
        <v>..</v>
      </c>
      <c r="J93" s="136">
        <f t="shared" si="8"/>
        <v>-2975.7330667264332</v>
      </c>
      <c r="K93" s="137" t="str">
        <f t="shared" si="9"/>
        <v>..</v>
      </c>
      <c r="L93" s="138" t="str">
        <f t="shared" si="10"/>
        <v/>
      </c>
      <c r="M93" s="154" t="str">
        <f t="shared" si="11"/>
        <v/>
      </c>
      <c r="N93" s="139"/>
      <c r="O93" s="138"/>
      <c r="P93" s="258"/>
    </row>
    <row r="94" spans="1:16" ht="15" customHeight="1">
      <c r="A94" s="133" t="s">
        <v>232</v>
      </c>
      <c r="B94" s="148" t="str">
        <f t="shared" si="6"/>
        <v>NO</v>
      </c>
      <c r="C94" s="149" t="s">
        <v>65</v>
      </c>
      <c r="D94" s="134"/>
      <c r="E94" s="135" t="str">
        <f>IF(ISERROR(HLOOKUP(A94,'CDIS Outward debt'!$B:$BD,260,0)),"..",HLOOKUP(A94,'CDIS Outward debt'!$B:$BD,260,0))</f>
        <v>..</v>
      </c>
      <c r="F94" s="136">
        <v>463.10894777099901</v>
      </c>
      <c r="G94" s="135" t="str">
        <f>IF(ISERROR(HLOOKUP(A94,'CDIS Inward debt'!B:BY,260,0)),"..",HLOOKUP(A94,'CDIS Inward debt'!B:BY,260,0))</f>
        <v>..</v>
      </c>
      <c r="H94" s="136">
        <f>VLOOKUP(A94,'CDIS Outward debt'!$2:$247,65,0)</f>
        <v>56.475564547258699</v>
      </c>
      <c r="I94" s="135" t="str">
        <f t="shared" si="7"/>
        <v>..</v>
      </c>
      <c r="J94" s="136">
        <f t="shared" si="8"/>
        <v>406.63338322374034</v>
      </c>
      <c r="K94" s="137" t="str">
        <f t="shared" si="9"/>
        <v>..</v>
      </c>
      <c r="L94" s="138" t="str">
        <f t="shared" si="10"/>
        <v/>
      </c>
      <c r="M94" s="154" t="str">
        <f t="shared" si="11"/>
        <v/>
      </c>
      <c r="N94" s="139"/>
      <c r="O94" s="138"/>
      <c r="P94" s="258"/>
    </row>
    <row r="95" spans="1:16" ht="15" customHeight="1">
      <c r="A95" s="133" t="s">
        <v>308</v>
      </c>
      <c r="B95" s="148" t="str">
        <f t="shared" si="6"/>
        <v>NO</v>
      </c>
      <c r="C95" s="149" t="s">
        <v>65</v>
      </c>
      <c r="D95" s="134"/>
      <c r="E95" s="135" t="str">
        <f>IF(ISERROR(HLOOKUP(A95,'CDIS Outward debt'!$B:$BD,260,0)),"..",HLOOKUP(A95,'CDIS Outward debt'!$B:$BD,260,0))</f>
        <v>..</v>
      </c>
      <c r="F95" s="136">
        <v>462.96241000392098</v>
      </c>
      <c r="G95" s="135" t="str">
        <f>IF(ISERROR(HLOOKUP(A95,'CDIS Inward debt'!B:BY,260,0)),"..",HLOOKUP(A95,'CDIS Inward debt'!B:BY,260,0))</f>
        <v>..</v>
      </c>
      <c r="H95" s="136">
        <f>VLOOKUP(A95,'CDIS Outward debt'!$2:$247,65,0)</f>
        <v>252.763057296856</v>
      </c>
      <c r="I95" s="135" t="str">
        <f t="shared" si="7"/>
        <v>..</v>
      </c>
      <c r="J95" s="136">
        <f t="shared" si="8"/>
        <v>210.19935270706497</v>
      </c>
      <c r="K95" s="137" t="str">
        <f t="shared" si="9"/>
        <v>..</v>
      </c>
      <c r="L95" s="138" t="str">
        <f t="shared" si="10"/>
        <v/>
      </c>
      <c r="M95" s="154" t="str">
        <f t="shared" si="11"/>
        <v/>
      </c>
      <c r="N95" s="139"/>
      <c r="O95" s="138"/>
      <c r="P95" s="258"/>
    </row>
    <row r="96" spans="1:16" ht="15" customHeight="1">
      <c r="A96" s="133" t="s">
        <v>184</v>
      </c>
      <c r="B96" s="148" t="str">
        <f t="shared" si="6"/>
        <v>NO</v>
      </c>
      <c r="C96" s="149" t="s">
        <v>65</v>
      </c>
      <c r="D96" s="134"/>
      <c r="E96" s="135" t="str">
        <f>IF(ISERROR(HLOOKUP(A96,'CDIS Outward debt'!$B:$BD,260,0)),"..",HLOOKUP(A96,'CDIS Outward debt'!$B:$BD,260,0))</f>
        <v>..</v>
      </c>
      <c r="F96" s="136">
        <v>433.481661142907</v>
      </c>
      <c r="G96" s="135">
        <f>IF(ISERROR(HLOOKUP(A96,'CDIS Inward debt'!B:BY,260,0)),"..",HLOOKUP(A96,'CDIS Inward debt'!B:BY,260,0))</f>
        <v>2227.7556104069799</v>
      </c>
      <c r="H96" s="136">
        <f>VLOOKUP(A96,'CDIS Outward debt'!$2:$247,65,0)</f>
        <v>2665.1271795759199</v>
      </c>
      <c r="I96" s="135" t="str">
        <f t="shared" si="7"/>
        <v>..</v>
      </c>
      <c r="J96" s="136">
        <f t="shared" si="8"/>
        <v>-2231.645518433013</v>
      </c>
      <c r="K96" s="137" t="str">
        <f t="shared" si="9"/>
        <v>..</v>
      </c>
      <c r="L96" s="138" t="str">
        <f t="shared" si="10"/>
        <v/>
      </c>
      <c r="M96" s="154" t="str">
        <f t="shared" si="11"/>
        <v/>
      </c>
      <c r="N96" s="139"/>
      <c r="O96" s="138"/>
      <c r="P96" s="258"/>
    </row>
    <row r="97" spans="1:16" ht="15" customHeight="1">
      <c r="A97" s="133" t="s">
        <v>295</v>
      </c>
      <c r="B97" s="148" t="str">
        <f t="shared" si="6"/>
        <v>NO</v>
      </c>
      <c r="C97" s="149" t="s">
        <v>65</v>
      </c>
      <c r="D97" s="134"/>
      <c r="E97" s="135" t="str">
        <f>IF(ISERROR(HLOOKUP(A97,'CDIS Outward debt'!$B:$BD,260,0)),"..",HLOOKUP(A97,'CDIS Outward debt'!$B:$BD,260,0))</f>
        <v>..</v>
      </c>
      <c r="F97" s="136">
        <v>380.60906576363999</v>
      </c>
      <c r="G97" s="135" t="str">
        <f>IF(ISERROR(HLOOKUP(A97,'CDIS Inward debt'!B:BY,260,0)),"..",HLOOKUP(A97,'CDIS Inward debt'!B:BY,260,0))</f>
        <v>..</v>
      </c>
      <c r="H97" s="136">
        <f>VLOOKUP(A97,'CDIS Outward debt'!$2:$247,65,0)</f>
        <v>6380.1091915900297</v>
      </c>
      <c r="I97" s="135" t="str">
        <f t="shared" si="7"/>
        <v>..</v>
      </c>
      <c r="J97" s="136">
        <f t="shared" si="8"/>
        <v>-5999.5001258263901</v>
      </c>
      <c r="K97" s="137" t="str">
        <f t="shared" si="9"/>
        <v>..</v>
      </c>
      <c r="L97" s="138" t="str">
        <f t="shared" si="10"/>
        <v/>
      </c>
      <c r="M97" s="154" t="str">
        <f t="shared" si="11"/>
        <v/>
      </c>
      <c r="N97" s="139"/>
      <c r="O97" s="138"/>
      <c r="P97" s="258"/>
    </row>
    <row r="98" spans="1:16" ht="15" customHeight="1">
      <c r="A98" s="133" t="s">
        <v>290</v>
      </c>
      <c r="B98" s="148" t="str">
        <f t="shared" si="6"/>
        <v>NO</v>
      </c>
      <c r="C98" s="149" t="s">
        <v>65</v>
      </c>
      <c r="D98" s="134"/>
      <c r="E98" s="135" t="str">
        <f>IF(ISERROR(HLOOKUP(A98,'CDIS Outward debt'!$B:$BD,260,0)),"..",HLOOKUP(A98,'CDIS Outward debt'!$B:$BD,260,0))</f>
        <v>..</v>
      </c>
      <c r="F98" s="136">
        <v>371.417369220686</v>
      </c>
      <c r="G98" s="135" t="str">
        <f>IF(ISERROR(HLOOKUP(A98,'CDIS Inward debt'!B:BY,260,0)),"..",HLOOKUP(A98,'CDIS Inward debt'!B:BY,260,0))</f>
        <v>..</v>
      </c>
      <c r="H98" s="136">
        <f>VLOOKUP(A98,'CDIS Outward debt'!$2:$247,65,0)</f>
        <v>1189.6331952898799</v>
      </c>
      <c r="I98" s="135" t="str">
        <f t="shared" si="7"/>
        <v>..</v>
      </c>
      <c r="J98" s="136">
        <f t="shared" si="8"/>
        <v>-818.21582606919401</v>
      </c>
      <c r="K98" s="137" t="str">
        <f t="shared" si="9"/>
        <v>..</v>
      </c>
      <c r="L98" s="138" t="str">
        <f t="shared" si="10"/>
        <v/>
      </c>
      <c r="M98" s="154" t="str">
        <f t="shared" si="11"/>
        <v/>
      </c>
      <c r="N98" s="139"/>
      <c r="O98" s="138"/>
      <c r="P98" s="258"/>
    </row>
    <row r="99" spans="1:16" ht="15" customHeight="1">
      <c r="A99" s="133" t="s">
        <v>230</v>
      </c>
      <c r="B99" s="148" t="str">
        <f t="shared" si="6"/>
        <v>NO</v>
      </c>
      <c r="C99" s="149" t="s">
        <v>65</v>
      </c>
      <c r="D99" s="134"/>
      <c r="E99" s="135" t="str">
        <f>IF(ISERROR(HLOOKUP(A99,'CDIS Outward debt'!$B:$BD,260,0)),"..",HLOOKUP(A99,'CDIS Outward debt'!$B:$BD,260,0))</f>
        <v>..</v>
      </c>
      <c r="F99" s="136">
        <v>349.78435616720702</v>
      </c>
      <c r="G99" s="135" t="str">
        <f>IF(ISERROR(HLOOKUP(A99,'CDIS Inward debt'!B:BY,260,0)),"..",HLOOKUP(A99,'CDIS Inward debt'!B:BY,260,0))</f>
        <v>..</v>
      </c>
      <c r="H99" s="136">
        <f>VLOOKUP(A99,'CDIS Outward debt'!$2:$247,65,0)</f>
        <v>5224.2893083981899</v>
      </c>
      <c r="I99" s="135" t="str">
        <f t="shared" si="7"/>
        <v>..</v>
      </c>
      <c r="J99" s="136">
        <f t="shared" si="8"/>
        <v>-4874.5049522309828</v>
      </c>
      <c r="K99" s="137" t="str">
        <f t="shared" si="9"/>
        <v>..</v>
      </c>
      <c r="L99" s="138" t="str">
        <f t="shared" si="10"/>
        <v/>
      </c>
      <c r="M99" s="154" t="str">
        <f t="shared" si="11"/>
        <v/>
      </c>
      <c r="N99" s="139"/>
      <c r="O99" s="138"/>
      <c r="P99" s="258"/>
    </row>
    <row r="100" spans="1:16" ht="15" customHeight="1">
      <c r="A100" s="133" t="s">
        <v>185</v>
      </c>
      <c r="B100" s="148" t="str">
        <f t="shared" si="6"/>
        <v>NO</v>
      </c>
      <c r="C100" s="149" t="s">
        <v>65</v>
      </c>
      <c r="D100" s="134"/>
      <c r="E100" s="135">
        <f>IF(ISERROR(HLOOKUP(A100,'CDIS Outward debt'!$B:$BD,260,0)),"..",HLOOKUP(A100,'CDIS Outward debt'!$B:$BD,260,0))</f>
        <v>1.4819865443669001E-3</v>
      </c>
      <c r="F100" s="136">
        <v>344.75341637360299</v>
      </c>
      <c r="G100" s="135">
        <f>IF(ISERROR(HLOOKUP(A100,'CDIS Inward debt'!B:BY,260,0)),"..",HLOOKUP(A100,'CDIS Inward debt'!B:BY,260,0))</f>
        <v>20265.996737106801</v>
      </c>
      <c r="H100" s="136">
        <f>VLOOKUP(A100,'CDIS Outward debt'!$2:$247,65,0)</f>
        <v>1587.7891444301399</v>
      </c>
      <c r="I100" s="135">
        <f t="shared" si="7"/>
        <v>-20265.995255120259</v>
      </c>
      <c r="J100" s="136">
        <f t="shared" si="8"/>
        <v>-1243.035728056537</v>
      </c>
      <c r="K100" s="137" t="str">
        <f t="shared" si="9"/>
        <v/>
      </c>
      <c r="L100" s="138" t="str">
        <f t="shared" si="10"/>
        <v/>
      </c>
      <c r="M100" s="154" t="str">
        <f t="shared" si="11"/>
        <v/>
      </c>
      <c r="N100" s="139"/>
      <c r="O100" s="138"/>
      <c r="P100" s="258"/>
    </row>
    <row r="101" spans="1:16" ht="15" customHeight="1">
      <c r="A101" s="133" t="s">
        <v>328</v>
      </c>
      <c r="B101" s="148" t="str">
        <f t="shared" si="6"/>
        <v>NO</v>
      </c>
      <c r="C101" s="149" t="s">
        <v>65</v>
      </c>
      <c r="D101" s="134"/>
      <c r="E101" s="135" t="str">
        <f>IF(ISERROR(HLOOKUP(A101,'CDIS Outward debt'!$B:$BD,260,0)),"..",HLOOKUP(A101,'CDIS Outward debt'!$B:$BD,260,0))</f>
        <v>..</v>
      </c>
      <c r="F101" s="136">
        <v>327.73595293187299</v>
      </c>
      <c r="G101" s="135" t="str">
        <f>IF(ISERROR(HLOOKUP(A101,'CDIS Inward debt'!B:BY,260,0)),"..",HLOOKUP(A101,'CDIS Inward debt'!B:BY,260,0))</f>
        <v>..</v>
      </c>
      <c r="H101" s="136">
        <f>VLOOKUP(A101,'CDIS Outward debt'!$2:$247,65,0)</f>
        <v>93.1345313506</v>
      </c>
      <c r="I101" s="135" t="str">
        <f t="shared" si="7"/>
        <v>..</v>
      </c>
      <c r="J101" s="136">
        <f t="shared" si="8"/>
        <v>234.60142158127297</v>
      </c>
      <c r="K101" s="137" t="str">
        <f t="shared" si="9"/>
        <v>..</v>
      </c>
      <c r="L101" s="138" t="str">
        <f t="shared" si="10"/>
        <v/>
      </c>
      <c r="M101" s="154" t="str">
        <f t="shared" si="11"/>
        <v/>
      </c>
      <c r="N101" s="139"/>
      <c r="O101" s="138"/>
      <c r="P101" s="258"/>
    </row>
    <row r="102" spans="1:16" ht="15" customHeight="1">
      <c r="A102" s="133" t="s">
        <v>173</v>
      </c>
      <c r="B102" s="148" t="str">
        <f t="shared" si="6"/>
        <v>NO</v>
      </c>
      <c r="C102" s="149" t="s">
        <v>65</v>
      </c>
      <c r="D102" s="134"/>
      <c r="E102" s="135">
        <f>IF(ISERROR(HLOOKUP(A102,'CDIS Outward debt'!$B:$BD,260,0)),"..",HLOOKUP(A102,'CDIS Outward debt'!$B:$BD,260,0))</f>
        <v>2820.5053400000002</v>
      </c>
      <c r="F102" s="136">
        <v>301.80808908494402</v>
      </c>
      <c r="G102" s="135">
        <f>IF(ISERROR(HLOOKUP(A102,'CDIS Inward debt'!B:BY,260,0)),"..",HLOOKUP(A102,'CDIS Inward debt'!B:BY,260,0))</f>
        <v>77743.45289</v>
      </c>
      <c r="H102" s="136">
        <f>VLOOKUP(A102,'CDIS Outward debt'!$2:$247,65,0)</f>
        <v>3155.6776954124098</v>
      </c>
      <c r="I102" s="135">
        <f t="shared" si="7"/>
        <v>-74922.947549999997</v>
      </c>
      <c r="J102" s="136">
        <f t="shared" si="8"/>
        <v>-2853.8696063274656</v>
      </c>
      <c r="K102" s="137" t="str">
        <f t="shared" si="9"/>
        <v/>
      </c>
      <c r="L102" s="138" t="str">
        <f t="shared" si="10"/>
        <v/>
      </c>
      <c r="M102" s="154" t="str">
        <f t="shared" si="11"/>
        <v/>
      </c>
      <c r="N102" s="139"/>
      <c r="O102" s="138"/>
      <c r="P102" s="258"/>
    </row>
    <row r="103" spans="1:16" ht="15" customHeight="1">
      <c r="A103" s="133" t="s">
        <v>234</v>
      </c>
      <c r="B103" s="148" t="str">
        <f t="shared" si="6"/>
        <v>NO</v>
      </c>
      <c r="C103" s="149" t="s">
        <v>65</v>
      </c>
      <c r="D103" s="134"/>
      <c r="E103" s="135" t="str">
        <f>IF(ISERROR(HLOOKUP(A103,'CDIS Outward debt'!$B:$BD,260,0)),"..",HLOOKUP(A103,'CDIS Outward debt'!$B:$BD,260,0))</f>
        <v>..</v>
      </c>
      <c r="F103" s="136">
        <v>300.12397318435802</v>
      </c>
      <c r="G103" s="135" t="str">
        <f>IF(ISERROR(HLOOKUP(A103,'CDIS Inward debt'!B:BY,260,0)),"..",HLOOKUP(A103,'CDIS Inward debt'!B:BY,260,0))</f>
        <v>..</v>
      </c>
      <c r="H103" s="136">
        <f>VLOOKUP(A103,'CDIS Outward debt'!$2:$247,65,0)</f>
        <v>0</v>
      </c>
      <c r="I103" s="135" t="str">
        <f t="shared" si="7"/>
        <v>..</v>
      </c>
      <c r="J103" s="136">
        <f t="shared" si="8"/>
        <v>300.12397318435802</v>
      </c>
      <c r="K103" s="137" t="str">
        <f t="shared" si="9"/>
        <v>..</v>
      </c>
      <c r="L103" s="138" t="str">
        <f t="shared" si="10"/>
        <v/>
      </c>
      <c r="M103" s="154" t="str">
        <f t="shared" si="11"/>
        <v/>
      </c>
      <c r="N103" s="139"/>
      <c r="O103" s="138"/>
      <c r="P103" s="258"/>
    </row>
    <row r="104" spans="1:16" ht="15" customHeight="1">
      <c r="A104" s="133" t="s">
        <v>224</v>
      </c>
      <c r="B104" s="148" t="str">
        <f t="shared" si="6"/>
        <v>NO</v>
      </c>
      <c r="C104" s="149" t="s">
        <v>65</v>
      </c>
      <c r="D104" s="134"/>
      <c r="E104" s="135" t="str">
        <f>IF(ISERROR(HLOOKUP(A104,'CDIS Outward debt'!$B:$BD,260,0)),"..",HLOOKUP(A104,'CDIS Outward debt'!$B:$BD,260,0))</f>
        <v>..</v>
      </c>
      <c r="F104" s="136">
        <v>290.50701435560399</v>
      </c>
      <c r="G104" s="135" t="str">
        <f>IF(ISERROR(HLOOKUP(A104,'CDIS Inward debt'!B:BY,260,0)),"..",HLOOKUP(A104,'CDIS Inward debt'!B:BY,260,0))</f>
        <v>..</v>
      </c>
      <c r="H104" s="136">
        <f>VLOOKUP(A104,'CDIS Outward debt'!$2:$247,65,0)</f>
        <v>245.35270968089699</v>
      </c>
      <c r="I104" s="135" t="str">
        <f t="shared" si="7"/>
        <v>..</v>
      </c>
      <c r="J104" s="136">
        <f t="shared" si="8"/>
        <v>45.154304674706992</v>
      </c>
      <c r="K104" s="137" t="str">
        <f t="shared" si="9"/>
        <v>..</v>
      </c>
      <c r="L104" s="138" t="str">
        <f t="shared" si="10"/>
        <v/>
      </c>
      <c r="M104" s="154" t="str">
        <f t="shared" si="11"/>
        <v/>
      </c>
      <c r="N104" s="139"/>
      <c r="O104" s="138"/>
      <c r="P104" s="258"/>
    </row>
    <row r="105" spans="1:16" ht="15" customHeight="1">
      <c r="A105" s="133" t="s">
        <v>127</v>
      </c>
      <c r="B105" s="148" t="str">
        <f t="shared" si="6"/>
        <v>NO</v>
      </c>
      <c r="C105" s="149" t="s">
        <v>65</v>
      </c>
      <c r="D105" s="134"/>
      <c r="E105" s="135" t="str">
        <f>IF(ISERROR(HLOOKUP(A105,'CDIS Outward debt'!$B:$BD,260,0)),"..",HLOOKUP(A105,'CDIS Outward debt'!$B:$BD,260,0))</f>
        <v>..</v>
      </c>
      <c r="F105" s="136">
        <v>280.73825452631002</v>
      </c>
      <c r="G105" s="135" t="str">
        <f>IF(ISERROR(HLOOKUP(A105,'CDIS Inward debt'!B:BY,260,0)),"..",HLOOKUP(A105,'CDIS Inward debt'!B:BY,260,0))</f>
        <v>..</v>
      </c>
      <c r="H105" s="136">
        <f>VLOOKUP(A105,'CDIS Outward debt'!$2:$247,65,0)</f>
        <v>284.84758819427401</v>
      </c>
      <c r="I105" s="135" t="str">
        <f t="shared" si="7"/>
        <v>..</v>
      </c>
      <c r="J105" s="136">
        <f t="shared" si="8"/>
        <v>-4.1093336679639947</v>
      </c>
      <c r="K105" s="137" t="str">
        <f t="shared" si="9"/>
        <v>..</v>
      </c>
      <c r="L105" s="138" t="str">
        <f t="shared" si="10"/>
        <v/>
      </c>
      <c r="M105" s="154" t="str">
        <f t="shared" si="11"/>
        <v/>
      </c>
      <c r="N105" s="139"/>
      <c r="O105" s="138"/>
      <c r="P105" s="258"/>
    </row>
    <row r="106" spans="1:16" ht="15" customHeight="1">
      <c r="A106" s="133" t="s">
        <v>340</v>
      </c>
      <c r="B106" s="148" t="str">
        <f t="shared" si="6"/>
        <v>NO</v>
      </c>
      <c r="C106" s="149" t="s">
        <v>65</v>
      </c>
      <c r="D106" s="134"/>
      <c r="E106" s="135" t="str">
        <f>IF(ISERROR(HLOOKUP(A106,'CDIS Outward debt'!$B:$BD,260,0)),"..",HLOOKUP(A106,'CDIS Outward debt'!$B:$BD,260,0))</f>
        <v>..</v>
      </c>
      <c r="F106" s="136">
        <v>254.692473489544</v>
      </c>
      <c r="G106" s="135" t="str">
        <f>IF(ISERROR(HLOOKUP(A106,'CDIS Inward debt'!B:BY,260,0)),"..",HLOOKUP(A106,'CDIS Inward debt'!B:BY,260,0))</f>
        <v>..</v>
      </c>
      <c r="H106" s="136">
        <f>VLOOKUP(A106,'CDIS Outward debt'!$2:$247,65,0)</f>
        <v>28.380184237632498</v>
      </c>
      <c r="I106" s="135" t="str">
        <f t="shared" si="7"/>
        <v>..</v>
      </c>
      <c r="J106" s="136">
        <f t="shared" si="8"/>
        <v>226.31228925191149</v>
      </c>
      <c r="K106" s="137" t="str">
        <f t="shared" si="9"/>
        <v>..</v>
      </c>
      <c r="L106" s="138" t="str">
        <f t="shared" si="10"/>
        <v/>
      </c>
      <c r="M106" s="154" t="str">
        <f t="shared" si="11"/>
        <v/>
      </c>
      <c r="N106" s="139"/>
      <c r="O106" s="138"/>
      <c r="P106" s="258"/>
    </row>
    <row r="107" spans="1:16" ht="15" customHeight="1">
      <c r="A107" s="133" t="s">
        <v>94</v>
      </c>
      <c r="B107" s="148" t="str">
        <f t="shared" si="6"/>
        <v>NO</v>
      </c>
      <c r="C107" s="149" t="s">
        <v>65</v>
      </c>
      <c r="D107" s="134"/>
      <c r="E107" s="135" t="str">
        <f>IF(ISERROR(HLOOKUP(A107,'CDIS Outward debt'!$B:$BD,260,0)),"..",HLOOKUP(A107,'CDIS Outward debt'!$B:$BD,260,0))</f>
        <v>..</v>
      </c>
      <c r="F107" s="136">
        <v>252.24594711755799</v>
      </c>
      <c r="G107" s="135" t="str">
        <f>IF(ISERROR(HLOOKUP(A107,'CDIS Inward debt'!B:BY,260,0)),"..",HLOOKUP(A107,'CDIS Inward debt'!B:BY,260,0))</f>
        <v>..</v>
      </c>
      <c r="H107" s="136">
        <f>VLOOKUP(A107,'CDIS Outward debt'!$2:$247,65,0)</f>
        <v>1515.2954868824499</v>
      </c>
      <c r="I107" s="135" t="str">
        <f t="shared" si="7"/>
        <v>..</v>
      </c>
      <c r="J107" s="136">
        <f t="shared" si="8"/>
        <v>-1263.049539764892</v>
      </c>
      <c r="K107" s="137" t="str">
        <f t="shared" si="9"/>
        <v>..</v>
      </c>
      <c r="L107" s="138" t="str">
        <f t="shared" si="10"/>
        <v/>
      </c>
      <c r="M107" s="154" t="str">
        <f t="shared" si="11"/>
        <v/>
      </c>
      <c r="N107" s="139"/>
      <c r="O107" s="138"/>
      <c r="P107" s="258"/>
    </row>
    <row r="108" spans="1:16" ht="15" customHeight="1">
      <c r="A108" s="133" t="s">
        <v>321</v>
      </c>
      <c r="B108" s="148" t="str">
        <f t="shared" si="6"/>
        <v>NO</v>
      </c>
      <c r="C108" s="149" t="s">
        <v>65</v>
      </c>
      <c r="D108" s="134"/>
      <c r="E108" s="135" t="str">
        <f>IF(ISERROR(HLOOKUP(A108,'CDIS Outward debt'!$B:$BD,260,0)),"..",HLOOKUP(A108,'CDIS Outward debt'!$B:$BD,260,0))</f>
        <v>..</v>
      </c>
      <c r="F108" s="136">
        <v>236.69949796957499</v>
      </c>
      <c r="G108" s="135" t="str">
        <f>IF(ISERROR(HLOOKUP(A108,'CDIS Inward debt'!B:BY,260,0)),"..",HLOOKUP(A108,'CDIS Inward debt'!B:BY,260,0))</f>
        <v>..</v>
      </c>
      <c r="H108" s="136">
        <f>VLOOKUP(A108,'CDIS Outward debt'!$2:$247,65,0)</f>
        <v>2214.6037413748199</v>
      </c>
      <c r="I108" s="135" t="str">
        <f t="shared" si="7"/>
        <v>..</v>
      </c>
      <c r="J108" s="136">
        <f t="shared" si="8"/>
        <v>-1977.9042434052449</v>
      </c>
      <c r="K108" s="137" t="str">
        <f t="shared" si="9"/>
        <v>..</v>
      </c>
      <c r="L108" s="138" t="str">
        <f t="shared" si="10"/>
        <v/>
      </c>
      <c r="M108" s="154" t="str">
        <f t="shared" si="11"/>
        <v/>
      </c>
      <c r="N108" s="139"/>
      <c r="O108" s="138"/>
      <c r="P108" s="258"/>
    </row>
    <row r="109" spans="1:16" ht="15" customHeight="1">
      <c r="A109" s="133" t="s">
        <v>256</v>
      </c>
      <c r="B109" s="148" t="str">
        <f t="shared" si="6"/>
        <v>NO</v>
      </c>
      <c r="C109" s="149" t="s">
        <v>65</v>
      </c>
      <c r="D109" s="134"/>
      <c r="E109" s="135" t="str">
        <f>IF(ISERROR(HLOOKUP(A109,'CDIS Outward debt'!$B:$BD,260,0)),"..",HLOOKUP(A109,'CDIS Outward debt'!$B:$BD,260,0))</f>
        <v>..</v>
      </c>
      <c r="F109" s="136">
        <v>232.87454998314001</v>
      </c>
      <c r="G109" s="135" t="str">
        <f>IF(ISERROR(HLOOKUP(A109,'CDIS Inward debt'!B:BY,260,0)),"..",HLOOKUP(A109,'CDIS Inward debt'!B:BY,260,0))</f>
        <v>..</v>
      </c>
      <c r="H109" s="136">
        <f>VLOOKUP(A109,'CDIS Outward debt'!$2:$247,65,0)</f>
        <v>15.027056754775201</v>
      </c>
      <c r="I109" s="135" t="str">
        <f t="shared" si="7"/>
        <v>..</v>
      </c>
      <c r="J109" s="136">
        <f t="shared" si="8"/>
        <v>217.84749322836481</v>
      </c>
      <c r="K109" s="137" t="str">
        <f t="shared" si="9"/>
        <v>..</v>
      </c>
      <c r="L109" s="138" t="str">
        <f t="shared" si="10"/>
        <v/>
      </c>
      <c r="M109" s="154" t="str">
        <f t="shared" si="11"/>
        <v/>
      </c>
      <c r="N109" s="139"/>
      <c r="O109" s="138"/>
      <c r="P109" s="258"/>
    </row>
    <row r="110" spans="1:16" ht="15" customHeight="1">
      <c r="A110" s="133" t="s">
        <v>366</v>
      </c>
      <c r="B110" s="148" t="str">
        <f t="shared" si="6"/>
        <v>NO</v>
      </c>
      <c r="C110" s="149" t="s">
        <v>65</v>
      </c>
      <c r="D110" s="134"/>
      <c r="E110" s="135" t="str">
        <f>IF(ISERROR(HLOOKUP(A110,'CDIS Outward debt'!$B:$BD,260,0)),"..",HLOOKUP(A110,'CDIS Outward debt'!$B:$BD,260,0))</f>
        <v>..</v>
      </c>
      <c r="F110" s="136">
        <v>211.83372288062299</v>
      </c>
      <c r="G110" s="135" t="str">
        <f>IF(ISERROR(HLOOKUP(A110,'CDIS Inward debt'!B:BY,260,0)),"..",HLOOKUP(A110,'CDIS Inward debt'!B:BY,260,0))</f>
        <v>..</v>
      </c>
      <c r="H110" s="136">
        <f>VLOOKUP(A110,'CDIS Outward debt'!$2:$247,65,0)</f>
        <v>486.369212179653</v>
      </c>
      <c r="I110" s="135" t="str">
        <f t="shared" si="7"/>
        <v>..</v>
      </c>
      <c r="J110" s="136">
        <f t="shared" si="8"/>
        <v>-274.53548929903002</v>
      </c>
      <c r="K110" s="137" t="str">
        <f t="shared" si="9"/>
        <v>..</v>
      </c>
      <c r="L110" s="138" t="str">
        <f t="shared" si="10"/>
        <v/>
      </c>
      <c r="M110" s="154" t="str">
        <f t="shared" si="11"/>
        <v/>
      </c>
      <c r="N110" s="139"/>
      <c r="O110" s="138"/>
      <c r="P110" s="258"/>
    </row>
    <row r="111" spans="1:16" ht="15" customHeight="1">
      <c r="A111" s="133" t="s">
        <v>347</v>
      </c>
      <c r="B111" s="148" t="str">
        <f t="shared" si="6"/>
        <v>NO</v>
      </c>
      <c r="C111" s="149" t="s">
        <v>65</v>
      </c>
      <c r="D111" s="134"/>
      <c r="E111" s="135" t="str">
        <f>IF(ISERROR(HLOOKUP(A111,'CDIS Outward debt'!$B:$BD,260,0)),"..",HLOOKUP(A111,'CDIS Outward debt'!$B:$BD,260,0))</f>
        <v>..</v>
      </c>
      <c r="F111" s="136">
        <v>201.47076829827299</v>
      </c>
      <c r="G111" s="135" t="str">
        <f>IF(ISERROR(HLOOKUP(A111,'CDIS Inward debt'!B:BY,260,0)),"..",HLOOKUP(A111,'CDIS Inward debt'!B:BY,260,0))</f>
        <v>..</v>
      </c>
      <c r="H111" s="136">
        <f>VLOOKUP(A111,'CDIS Outward debt'!$2:$247,65,0)</f>
        <v>914.14357254948595</v>
      </c>
      <c r="I111" s="135" t="str">
        <f t="shared" si="7"/>
        <v>..</v>
      </c>
      <c r="J111" s="136">
        <f t="shared" si="8"/>
        <v>-712.67280425121294</v>
      </c>
      <c r="K111" s="137" t="str">
        <f t="shared" si="9"/>
        <v>..</v>
      </c>
      <c r="L111" s="138" t="str">
        <f t="shared" si="10"/>
        <v/>
      </c>
      <c r="M111" s="154" t="str">
        <f t="shared" si="11"/>
        <v/>
      </c>
      <c r="N111" s="139"/>
      <c r="O111" s="138"/>
      <c r="P111" s="258"/>
    </row>
    <row r="112" spans="1:16" ht="15" customHeight="1">
      <c r="A112" s="133" t="s">
        <v>338</v>
      </c>
      <c r="B112" s="148" t="str">
        <f t="shared" si="6"/>
        <v>NO</v>
      </c>
      <c r="C112" s="149" t="s">
        <v>65</v>
      </c>
      <c r="D112" s="134"/>
      <c r="E112" s="135" t="str">
        <f>IF(ISERROR(HLOOKUP(A112,'CDIS Outward debt'!$B:$BD,260,0)),"..",HLOOKUP(A112,'CDIS Outward debt'!$B:$BD,260,0))</f>
        <v>..</v>
      </c>
      <c r="F112" s="136">
        <v>200.123095521973</v>
      </c>
      <c r="G112" s="135" t="str">
        <f>IF(ISERROR(HLOOKUP(A112,'CDIS Inward debt'!B:BY,260,0)),"..",HLOOKUP(A112,'CDIS Inward debt'!B:BY,260,0))</f>
        <v>..</v>
      </c>
      <c r="H112" s="136">
        <f>VLOOKUP(A112,'CDIS Outward debt'!$2:$247,65,0)</f>
        <v>46.188590101614501</v>
      </c>
      <c r="I112" s="135" t="str">
        <f t="shared" si="7"/>
        <v>..</v>
      </c>
      <c r="J112" s="136">
        <f t="shared" si="8"/>
        <v>153.93450542035851</v>
      </c>
      <c r="K112" s="137" t="str">
        <f t="shared" si="9"/>
        <v>..</v>
      </c>
      <c r="L112" s="138" t="str">
        <f t="shared" si="10"/>
        <v/>
      </c>
      <c r="M112" s="154" t="str">
        <f t="shared" si="11"/>
        <v/>
      </c>
      <c r="N112" s="139"/>
      <c r="O112" s="138"/>
      <c r="P112" s="258"/>
    </row>
    <row r="113" spans="1:16" ht="15" customHeight="1">
      <c r="A113" s="133" t="s">
        <v>365</v>
      </c>
      <c r="B113" s="148" t="str">
        <f t="shared" si="6"/>
        <v>NO</v>
      </c>
      <c r="C113" s="149" t="s">
        <v>65</v>
      </c>
      <c r="D113" s="134"/>
      <c r="E113" s="135" t="str">
        <f>IF(ISERROR(HLOOKUP(A113,'CDIS Outward debt'!$B:$BD,260,0)),"..",HLOOKUP(A113,'CDIS Outward debt'!$B:$BD,260,0))</f>
        <v>..</v>
      </c>
      <c r="F113" s="136">
        <v>197.08133808225799</v>
      </c>
      <c r="G113" s="135" t="str">
        <f>IF(ISERROR(HLOOKUP(A113,'CDIS Inward debt'!B:BY,260,0)),"..",HLOOKUP(A113,'CDIS Inward debt'!B:BY,260,0))</f>
        <v>..</v>
      </c>
      <c r="H113" s="136">
        <f>VLOOKUP(A113,'CDIS Outward debt'!$2:$247,65,0)</f>
        <v>632.73205392706802</v>
      </c>
      <c r="I113" s="135" t="str">
        <f t="shared" si="7"/>
        <v>..</v>
      </c>
      <c r="J113" s="136">
        <f t="shared" si="8"/>
        <v>-435.65071584481007</v>
      </c>
      <c r="K113" s="137" t="str">
        <f t="shared" si="9"/>
        <v>..</v>
      </c>
      <c r="L113" s="138" t="str">
        <f t="shared" si="10"/>
        <v/>
      </c>
      <c r="M113" s="154" t="str">
        <f t="shared" si="11"/>
        <v/>
      </c>
      <c r="N113" s="139"/>
      <c r="O113" s="138"/>
      <c r="P113" s="258"/>
    </row>
    <row r="114" spans="1:16" ht="15" customHeight="1">
      <c r="A114" s="133" t="s">
        <v>166</v>
      </c>
      <c r="B114" s="148" t="str">
        <f t="shared" si="6"/>
        <v>NO</v>
      </c>
      <c r="C114" s="149" t="s">
        <v>65</v>
      </c>
      <c r="D114" s="134"/>
      <c r="E114" s="135">
        <f>IF(ISERROR(HLOOKUP(A114,'CDIS Outward debt'!$B:$BD,260,0)),"..",HLOOKUP(A114,'CDIS Outward debt'!$B:$BD,260,0))</f>
        <v>0</v>
      </c>
      <c r="F114" s="136">
        <v>185.98925816479499</v>
      </c>
      <c r="G114" s="135">
        <f>IF(ISERROR(HLOOKUP(A114,'CDIS Inward debt'!B:BY,260,0)),"..",HLOOKUP(A114,'CDIS Inward debt'!B:BY,260,0))</f>
        <v>1813.0903975393901</v>
      </c>
      <c r="H114" s="136">
        <f>VLOOKUP(A114,'CDIS Outward debt'!$2:$247,65,0)</f>
        <v>800.01105288772396</v>
      </c>
      <c r="I114" s="135">
        <f t="shared" si="7"/>
        <v>-1813.0903975393901</v>
      </c>
      <c r="J114" s="136">
        <f t="shared" si="8"/>
        <v>-614.02179472292892</v>
      </c>
      <c r="K114" s="137" t="str">
        <f t="shared" si="9"/>
        <v/>
      </c>
      <c r="L114" s="138" t="str">
        <f t="shared" si="10"/>
        <v/>
      </c>
      <c r="M114" s="154" t="str">
        <f t="shared" si="11"/>
        <v/>
      </c>
      <c r="N114" s="139"/>
      <c r="O114" s="138"/>
      <c r="P114" s="258"/>
    </row>
    <row r="115" spans="1:16" ht="15" customHeight="1">
      <c r="A115" s="133" t="s">
        <v>167</v>
      </c>
      <c r="B115" s="148" t="str">
        <f t="shared" si="6"/>
        <v>NO</v>
      </c>
      <c r="C115" s="149" t="s">
        <v>65</v>
      </c>
      <c r="D115" s="134"/>
      <c r="E115" s="135">
        <f>IF(ISERROR(HLOOKUP(A115,'CDIS Outward debt'!$B:$BD,260,0)),"..",HLOOKUP(A115,'CDIS Outward debt'!$B:$BD,260,0))</f>
        <v>378.04768900887802</v>
      </c>
      <c r="F115" s="136">
        <v>184.06589984353701</v>
      </c>
      <c r="G115" s="135">
        <f>IF(ISERROR(HLOOKUP(A115,'CDIS Inward debt'!B:BY,260,0)),"..",HLOOKUP(A115,'CDIS Inward debt'!B:BY,260,0))</f>
        <v>3857.3577098240098</v>
      </c>
      <c r="H115" s="136">
        <f>VLOOKUP(A115,'CDIS Outward debt'!$2:$247,65,0)</f>
        <v>865.42879132136204</v>
      </c>
      <c r="I115" s="135">
        <f t="shared" si="7"/>
        <v>-3479.3100208151318</v>
      </c>
      <c r="J115" s="136">
        <f t="shared" si="8"/>
        <v>-681.36289147782509</v>
      </c>
      <c r="K115" s="137" t="str">
        <f t="shared" si="9"/>
        <v/>
      </c>
      <c r="L115" s="138" t="str">
        <f t="shared" si="10"/>
        <v/>
      </c>
      <c r="M115" s="154" t="str">
        <f t="shared" si="11"/>
        <v/>
      </c>
      <c r="N115" s="139"/>
      <c r="O115" s="138"/>
      <c r="P115" s="258"/>
    </row>
    <row r="116" spans="1:16" ht="15" customHeight="1">
      <c r="A116" s="133" t="s">
        <v>353</v>
      </c>
      <c r="B116" s="148" t="str">
        <f t="shared" si="6"/>
        <v>NO</v>
      </c>
      <c r="C116" s="149" t="s">
        <v>65</v>
      </c>
      <c r="D116" s="134"/>
      <c r="E116" s="135" t="str">
        <f>IF(ISERROR(HLOOKUP(A116,'CDIS Outward debt'!$B:$BD,260,0)),"..",HLOOKUP(A116,'CDIS Outward debt'!$B:$BD,260,0))</f>
        <v>..</v>
      </c>
      <c r="F116" s="136">
        <v>170.744993776526</v>
      </c>
      <c r="G116" s="135" t="str">
        <f>IF(ISERROR(HLOOKUP(A116,'CDIS Inward debt'!B:BY,260,0)),"..",HLOOKUP(A116,'CDIS Inward debt'!B:BY,260,0))</f>
        <v>..</v>
      </c>
      <c r="H116" s="136">
        <f>VLOOKUP(A116,'CDIS Outward debt'!$2:$247,65,0)</f>
        <v>762.67881169700195</v>
      </c>
      <c r="I116" s="135" t="str">
        <f t="shared" si="7"/>
        <v>..</v>
      </c>
      <c r="J116" s="136">
        <f t="shared" si="8"/>
        <v>-591.93381792047592</v>
      </c>
      <c r="K116" s="137" t="str">
        <f t="shared" si="9"/>
        <v>..</v>
      </c>
      <c r="L116" s="138" t="str">
        <f t="shared" si="10"/>
        <v/>
      </c>
      <c r="M116" s="154" t="str">
        <f t="shared" si="11"/>
        <v/>
      </c>
      <c r="N116" s="139"/>
      <c r="O116" s="138"/>
      <c r="P116" s="258"/>
    </row>
    <row r="117" spans="1:16" ht="15" customHeight="1">
      <c r="A117" s="133" t="s">
        <v>272</v>
      </c>
      <c r="B117" s="148" t="str">
        <f t="shared" si="6"/>
        <v>NO</v>
      </c>
      <c r="C117" s="149" t="s">
        <v>65</v>
      </c>
      <c r="D117" s="134"/>
      <c r="E117" s="135" t="str">
        <f>IF(ISERROR(HLOOKUP(A117,'CDIS Outward debt'!$B:$BD,260,0)),"..",HLOOKUP(A117,'CDIS Outward debt'!$B:$BD,260,0))</f>
        <v>..</v>
      </c>
      <c r="F117" s="136">
        <v>152.55500362026001</v>
      </c>
      <c r="G117" s="135" t="str">
        <f>IF(ISERROR(HLOOKUP(A117,'CDIS Inward debt'!B:BY,260,0)),"..",HLOOKUP(A117,'CDIS Inward debt'!B:BY,260,0))</f>
        <v>..</v>
      </c>
      <c r="H117" s="136">
        <f>VLOOKUP(A117,'CDIS Outward debt'!$2:$247,65,0)</f>
        <v>2335.2603181590298</v>
      </c>
      <c r="I117" s="135" t="str">
        <f t="shared" si="7"/>
        <v>..</v>
      </c>
      <c r="J117" s="136">
        <f t="shared" si="8"/>
        <v>-2182.7053145387699</v>
      </c>
      <c r="K117" s="137" t="str">
        <f t="shared" si="9"/>
        <v>..</v>
      </c>
      <c r="L117" s="138" t="str">
        <f t="shared" si="10"/>
        <v/>
      </c>
      <c r="M117" s="154" t="str">
        <f t="shared" si="11"/>
        <v/>
      </c>
      <c r="N117" s="139"/>
      <c r="O117" s="138"/>
      <c r="P117" s="258"/>
    </row>
    <row r="118" spans="1:16" ht="15" customHeight="1">
      <c r="A118" s="133" t="s">
        <v>161</v>
      </c>
      <c r="B118" s="148" t="str">
        <f t="shared" si="6"/>
        <v>NO</v>
      </c>
      <c r="C118" s="149" t="s">
        <v>65</v>
      </c>
      <c r="D118" s="134"/>
      <c r="E118" s="135" t="str">
        <f>IF(ISERROR(HLOOKUP(A118,'CDIS Outward debt'!$B:$BD,260,0)),"..",HLOOKUP(A118,'CDIS Outward debt'!$B:$BD,260,0))</f>
        <v>..</v>
      </c>
      <c r="F118" s="136">
        <v>146.92089853148499</v>
      </c>
      <c r="G118" s="135">
        <f>IF(ISERROR(HLOOKUP(A118,'CDIS Inward debt'!B:BY,260,0)),"..",HLOOKUP(A118,'CDIS Inward debt'!B:BY,260,0))</f>
        <v>959.99378187000002</v>
      </c>
      <c r="H118" s="136">
        <f>VLOOKUP(A118,'CDIS Outward debt'!$2:$247,65,0)</f>
        <v>347.965236170786</v>
      </c>
      <c r="I118" s="135" t="str">
        <f t="shared" si="7"/>
        <v>..</v>
      </c>
      <c r="J118" s="136">
        <f t="shared" si="8"/>
        <v>-201.04433763930101</v>
      </c>
      <c r="K118" s="137" t="str">
        <f t="shared" si="9"/>
        <v>..</v>
      </c>
      <c r="L118" s="138" t="str">
        <f t="shared" si="10"/>
        <v/>
      </c>
      <c r="M118" s="154" t="str">
        <f t="shared" si="11"/>
        <v/>
      </c>
      <c r="N118" s="139"/>
      <c r="O118" s="138"/>
      <c r="P118" s="258"/>
    </row>
    <row r="119" spans="1:16" ht="15" customHeight="1">
      <c r="A119" s="133" t="s">
        <v>274</v>
      </c>
      <c r="B119" s="148" t="str">
        <f t="shared" si="6"/>
        <v>NO</v>
      </c>
      <c r="C119" s="149" t="s">
        <v>65</v>
      </c>
      <c r="D119" s="134"/>
      <c r="E119" s="135" t="str">
        <f>IF(ISERROR(HLOOKUP(A119,'CDIS Outward debt'!$B:$BD,260,0)),"..",HLOOKUP(A119,'CDIS Outward debt'!$B:$BD,260,0))</f>
        <v>..</v>
      </c>
      <c r="F119" s="136">
        <v>140.339427439752</v>
      </c>
      <c r="G119" s="135" t="str">
        <f>IF(ISERROR(HLOOKUP(A119,'CDIS Inward debt'!B:BY,260,0)),"..",HLOOKUP(A119,'CDIS Inward debt'!B:BY,260,0))</f>
        <v>..</v>
      </c>
      <c r="H119" s="136">
        <f>VLOOKUP(A119,'CDIS Outward debt'!$2:$247,65,0)</f>
        <v>756.628453156305</v>
      </c>
      <c r="I119" s="135" t="str">
        <f t="shared" si="7"/>
        <v>..</v>
      </c>
      <c r="J119" s="136">
        <f t="shared" si="8"/>
        <v>-616.28902571655294</v>
      </c>
      <c r="K119" s="137" t="str">
        <f t="shared" si="9"/>
        <v>..</v>
      </c>
      <c r="L119" s="138" t="str">
        <f t="shared" si="10"/>
        <v/>
      </c>
      <c r="M119" s="154" t="str">
        <f t="shared" si="11"/>
        <v/>
      </c>
      <c r="N119" s="139"/>
      <c r="O119" s="138"/>
      <c r="P119" s="258"/>
    </row>
    <row r="120" spans="1:16" ht="15" customHeight="1">
      <c r="A120" s="133" t="s">
        <v>296</v>
      </c>
      <c r="B120" s="148" t="str">
        <f t="shared" si="6"/>
        <v>NO</v>
      </c>
      <c r="C120" s="149" t="s">
        <v>65</v>
      </c>
      <c r="D120" s="134"/>
      <c r="E120" s="135" t="str">
        <f>IF(ISERROR(HLOOKUP(A120,'CDIS Outward debt'!$B:$BD,260,0)),"..",HLOOKUP(A120,'CDIS Outward debt'!$B:$BD,260,0))</f>
        <v>..</v>
      </c>
      <c r="F120" s="136">
        <v>133.05806102572501</v>
      </c>
      <c r="G120" s="135" t="str">
        <f>IF(ISERROR(HLOOKUP(A120,'CDIS Inward debt'!B:BY,260,0)),"..",HLOOKUP(A120,'CDIS Inward debt'!B:BY,260,0))</f>
        <v>..</v>
      </c>
      <c r="H120" s="136">
        <f>VLOOKUP(A120,'CDIS Outward debt'!$2:$247,65,0)</f>
        <v>1341.54123197228</v>
      </c>
      <c r="I120" s="135" t="str">
        <f t="shared" si="7"/>
        <v>..</v>
      </c>
      <c r="J120" s="136">
        <f t="shared" si="8"/>
        <v>-1208.483170946555</v>
      </c>
      <c r="K120" s="137" t="str">
        <f t="shared" si="9"/>
        <v>..</v>
      </c>
      <c r="L120" s="138" t="str">
        <f t="shared" si="10"/>
        <v/>
      </c>
      <c r="M120" s="154" t="str">
        <f t="shared" si="11"/>
        <v/>
      </c>
      <c r="N120" s="139"/>
      <c r="O120" s="138"/>
      <c r="P120" s="258"/>
    </row>
    <row r="121" spans="1:16" ht="15" customHeight="1">
      <c r="A121" s="133" t="s">
        <v>201</v>
      </c>
      <c r="B121" s="148" t="str">
        <f t="shared" si="6"/>
        <v>NO</v>
      </c>
      <c r="C121" s="149" t="s">
        <v>65</v>
      </c>
      <c r="D121" s="134"/>
      <c r="E121" s="135">
        <f>IF(ISERROR(HLOOKUP(A121,'CDIS Outward debt'!$B:$BD,260,0)),"..",HLOOKUP(A121,'CDIS Outward debt'!$B:$BD,260,0))</f>
        <v>3.2879139859525899</v>
      </c>
      <c r="F121" s="136">
        <v>122.14846217026199</v>
      </c>
      <c r="G121" s="135">
        <f>IF(ISERROR(HLOOKUP(A121,'CDIS Inward debt'!B:BY,260,0)),"..",HLOOKUP(A121,'CDIS Inward debt'!B:BY,260,0))</f>
        <v>2526.7332635483599</v>
      </c>
      <c r="H121" s="136">
        <f>VLOOKUP(A121,'CDIS Outward debt'!$2:$247,65,0)</f>
        <v>154.41047969663501</v>
      </c>
      <c r="I121" s="135">
        <f t="shared" si="7"/>
        <v>-2523.4453495624075</v>
      </c>
      <c r="J121" s="136">
        <f t="shared" si="8"/>
        <v>-32.262017526373015</v>
      </c>
      <c r="K121" s="137" t="str">
        <f t="shared" si="9"/>
        <v/>
      </c>
      <c r="L121" s="138" t="str">
        <f t="shared" si="10"/>
        <v/>
      </c>
      <c r="M121" s="154" t="str">
        <f t="shared" si="11"/>
        <v/>
      </c>
      <c r="N121" s="139"/>
      <c r="O121" s="138"/>
      <c r="P121" s="258"/>
    </row>
    <row r="122" spans="1:16" ht="15" customHeight="1">
      <c r="A122" s="133" t="s">
        <v>329</v>
      </c>
      <c r="B122" s="148" t="str">
        <f t="shared" si="6"/>
        <v>NO</v>
      </c>
      <c r="C122" s="149" t="s">
        <v>65</v>
      </c>
      <c r="D122" s="134"/>
      <c r="E122" s="135" t="str">
        <f>IF(ISERROR(HLOOKUP(A122,'CDIS Outward debt'!$B:$BD,260,0)),"..",HLOOKUP(A122,'CDIS Outward debt'!$B:$BD,260,0))</f>
        <v>..</v>
      </c>
      <c r="F122" s="136">
        <v>113.208673867458</v>
      </c>
      <c r="G122" s="135" t="str">
        <f>IF(ISERROR(HLOOKUP(A122,'CDIS Inward debt'!B:BY,260,0)),"..",HLOOKUP(A122,'CDIS Inward debt'!B:BY,260,0))</f>
        <v>..</v>
      </c>
      <c r="H122" s="136">
        <f>VLOOKUP(A122,'CDIS Outward debt'!$2:$247,65,0)</f>
        <v>269.19255877089199</v>
      </c>
      <c r="I122" s="135" t="str">
        <f t="shared" si="7"/>
        <v>..</v>
      </c>
      <c r="J122" s="136">
        <f t="shared" si="8"/>
        <v>-155.98388490343399</v>
      </c>
      <c r="K122" s="137" t="str">
        <f t="shared" si="9"/>
        <v>..</v>
      </c>
      <c r="L122" s="138" t="str">
        <f t="shared" si="10"/>
        <v/>
      </c>
      <c r="M122" s="154" t="str">
        <f t="shared" si="11"/>
        <v/>
      </c>
      <c r="N122" s="139"/>
      <c r="O122" s="138"/>
      <c r="P122" s="258"/>
    </row>
    <row r="123" spans="1:16" ht="15" customHeight="1">
      <c r="A123" s="133" t="s">
        <v>228</v>
      </c>
      <c r="B123" s="148" t="str">
        <f t="shared" si="6"/>
        <v>NO</v>
      </c>
      <c r="C123" s="149" t="s">
        <v>65</v>
      </c>
      <c r="D123" s="134"/>
      <c r="E123" s="135" t="str">
        <f>IF(ISERROR(HLOOKUP(A123,'CDIS Outward debt'!$B:$BD,260,0)),"..",HLOOKUP(A123,'CDIS Outward debt'!$B:$BD,260,0))</f>
        <v>..</v>
      </c>
      <c r="F123" s="136">
        <v>108.785639715906</v>
      </c>
      <c r="G123" s="135" t="str">
        <f>IF(ISERROR(HLOOKUP(A123,'CDIS Inward debt'!B:BY,260,0)),"..",HLOOKUP(A123,'CDIS Inward debt'!B:BY,260,0))</f>
        <v>..</v>
      </c>
      <c r="H123" s="136">
        <f>VLOOKUP(A123,'CDIS Outward debt'!$2:$247,65,0)</f>
        <v>409.09399199151801</v>
      </c>
      <c r="I123" s="135" t="str">
        <f t="shared" si="7"/>
        <v>..</v>
      </c>
      <c r="J123" s="136">
        <f t="shared" si="8"/>
        <v>-300.30835227561204</v>
      </c>
      <c r="K123" s="137" t="str">
        <f t="shared" si="9"/>
        <v>..</v>
      </c>
      <c r="L123" s="138" t="str">
        <f t="shared" si="10"/>
        <v/>
      </c>
      <c r="M123" s="154" t="str">
        <f t="shared" si="11"/>
        <v/>
      </c>
      <c r="N123" s="139"/>
      <c r="O123" s="138"/>
      <c r="P123" s="258"/>
    </row>
    <row r="124" spans="1:16" ht="15" customHeight="1">
      <c r="A124" s="133" t="s">
        <v>87</v>
      </c>
      <c r="B124" s="148" t="str">
        <f t="shared" si="6"/>
        <v>NO</v>
      </c>
      <c r="C124" s="149" t="s">
        <v>65</v>
      </c>
      <c r="D124" s="134"/>
      <c r="E124" s="135" t="str">
        <f>IF(ISERROR(HLOOKUP(A124,'CDIS Outward debt'!$B:$BD,260,0)),"..",HLOOKUP(A124,'CDIS Outward debt'!$B:$BD,260,0))</f>
        <v>..</v>
      </c>
      <c r="F124" s="136">
        <v>93.330100996759498</v>
      </c>
      <c r="G124" s="135" t="str">
        <f>IF(ISERROR(HLOOKUP(A124,'CDIS Inward debt'!B:BY,260,0)),"..",HLOOKUP(A124,'CDIS Inward debt'!B:BY,260,0))</f>
        <v>..</v>
      </c>
      <c r="H124" s="136">
        <f>VLOOKUP(A124,'CDIS Outward debt'!$2:$247,65,0)</f>
        <v>384.64380294390202</v>
      </c>
      <c r="I124" s="135" t="str">
        <f t="shared" si="7"/>
        <v>..</v>
      </c>
      <c r="J124" s="136">
        <f t="shared" si="8"/>
        <v>-291.31370194714253</v>
      </c>
      <c r="K124" s="137" t="str">
        <f t="shared" si="9"/>
        <v>..</v>
      </c>
      <c r="L124" s="138" t="str">
        <f t="shared" si="10"/>
        <v/>
      </c>
      <c r="M124" s="154" t="str">
        <f t="shared" si="11"/>
        <v/>
      </c>
      <c r="N124" s="139"/>
      <c r="O124" s="138"/>
      <c r="P124" s="258"/>
    </row>
    <row r="125" spans="1:16" ht="15" customHeight="1">
      <c r="A125" s="133" t="s">
        <v>323</v>
      </c>
      <c r="B125" s="148" t="str">
        <f t="shared" si="6"/>
        <v>NO</v>
      </c>
      <c r="C125" s="149" t="s">
        <v>65</v>
      </c>
      <c r="D125" s="134"/>
      <c r="E125" s="135" t="str">
        <f>IF(ISERROR(HLOOKUP(A125,'CDIS Outward debt'!$B:$BD,260,0)),"..",HLOOKUP(A125,'CDIS Outward debt'!$B:$BD,260,0))</f>
        <v>..</v>
      </c>
      <c r="F125" s="136">
        <v>92.031681965455405</v>
      </c>
      <c r="G125" s="135" t="str">
        <f>IF(ISERROR(HLOOKUP(A125,'CDIS Inward debt'!B:BY,260,0)),"..",HLOOKUP(A125,'CDIS Inward debt'!B:BY,260,0))</f>
        <v>..</v>
      </c>
      <c r="H125" s="136">
        <f>VLOOKUP(A125,'CDIS Outward debt'!$2:$247,65,0)</f>
        <v>50.979233641889003</v>
      </c>
      <c r="I125" s="135" t="str">
        <f t="shared" si="7"/>
        <v>..</v>
      </c>
      <c r="J125" s="136">
        <f t="shared" si="8"/>
        <v>41.052448323566402</v>
      </c>
      <c r="K125" s="137" t="str">
        <f t="shared" si="9"/>
        <v>..</v>
      </c>
      <c r="L125" s="138" t="str">
        <f t="shared" si="10"/>
        <v/>
      </c>
      <c r="M125" s="154" t="str">
        <f t="shared" si="11"/>
        <v/>
      </c>
      <c r="N125" s="139"/>
      <c r="O125" s="138"/>
      <c r="P125" s="258"/>
    </row>
    <row r="126" spans="1:16" ht="15" customHeight="1">
      <c r="A126" s="133" t="s">
        <v>358</v>
      </c>
      <c r="B126" s="148" t="str">
        <f t="shared" si="6"/>
        <v>NO</v>
      </c>
      <c r="C126" s="149" t="s">
        <v>65</v>
      </c>
      <c r="D126" s="134"/>
      <c r="E126" s="135" t="str">
        <f>IF(ISERROR(HLOOKUP(A126,'CDIS Outward debt'!$B:$BD,260,0)),"..",HLOOKUP(A126,'CDIS Outward debt'!$B:$BD,260,0))</f>
        <v>..</v>
      </c>
      <c r="F126" s="136">
        <v>91.092706955358395</v>
      </c>
      <c r="G126" s="135" t="str">
        <f>IF(ISERROR(HLOOKUP(A126,'CDIS Inward debt'!B:BY,260,0)),"..",HLOOKUP(A126,'CDIS Inward debt'!B:BY,260,0))</f>
        <v>..</v>
      </c>
      <c r="H126" s="136">
        <f>VLOOKUP(A126,'CDIS Outward debt'!$2:$247,65,0)</f>
        <v>1219.03168047499</v>
      </c>
      <c r="I126" s="135" t="str">
        <f t="shared" si="7"/>
        <v>..</v>
      </c>
      <c r="J126" s="136">
        <f t="shared" si="8"/>
        <v>-1127.9389735196316</v>
      </c>
      <c r="K126" s="137" t="str">
        <f t="shared" si="9"/>
        <v>..</v>
      </c>
      <c r="L126" s="138" t="str">
        <f t="shared" si="10"/>
        <v/>
      </c>
      <c r="M126" s="154" t="str">
        <f t="shared" si="11"/>
        <v/>
      </c>
      <c r="N126" s="139"/>
      <c r="O126" s="138"/>
      <c r="P126" s="258"/>
    </row>
    <row r="127" spans="1:16" ht="15" customHeight="1">
      <c r="A127" s="133" t="s">
        <v>121</v>
      </c>
      <c r="B127" s="148" t="str">
        <f t="shared" si="6"/>
        <v>NO</v>
      </c>
      <c r="C127" s="149" t="s">
        <v>65</v>
      </c>
      <c r="D127" s="134"/>
      <c r="E127" s="135" t="str">
        <f>IF(ISERROR(HLOOKUP(A127,'CDIS Outward debt'!$B:$BD,260,0)),"..",HLOOKUP(A127,'CDIS Outward debt'!$B:$BD,260,0))</f>
        <v>..</v>
      </c>
      <c r="F127" s="136">
        <v>88.402145153033402</v>
      </c>
      <c r="G127" s="135">
        <f>IF(ISERROR(HLOOKUP(A127,'CDIS Inward debt'!B:BY,260,0)),"..",HLOOKUP(A127,'CDIS Inward debt'!B:BY,260,0))</f>
        <v>2333.7605294520799</v>
      </c>
      <c r="H127" s="136">
        <f>VLOOKUP(A127,'CDIS Outward debt'!$2:$247,65,0)</f>
        <v>1686.9622414170699</v>
      </c>
      <c r="I127" s="135" t="str">
        <f t="shared" si="7"/>
        <v>..</v>
      </c>
      <c r="J127" s="136">
        <f t="shared" si="8"/>
        <v>-1598.5600962640365</v>
      </c>
      <c r="K127" s="137" t="str">
        <f t="shared" si="9"/>
        <v>..</v>
      </c>
      <c r="L127" s="138" t="str">
        <f t="shared" si="10"/>
        <v/>
      </c>
      <c r="M127" s="154" t="str">
        <f t="shared" si="11"/>
        <v/>
      </c>
      <c r="N127" s="139"/>
      <c r="O127" s="138"/>
      <c r="P127" s="258"/>
    </row>
    <row r="128" spans="1:16" ht="15" customHeight="1">
      <c r="A128" s="133" t="s">
        <v>255</v>
      </c>
      <c r="B128" s="148" t="str">
        <f t="shared" si="6"/>
        <v>NO</v>
      </c>
      <c r="C128" s="149" t="s">
        <v>65</v>
      </c>
      <c r="D128" s="134"/>
      <c r="E128" s="135" t="str">
        <f>IF(ISERROR(HLOOKUP(A128,'CDIS Outward debt'!$B:$BD,260,0)),"..",HLOOKUP(A128,'CDIS Outward debt'!$B:$BD,260,0))</f>
        <v>..</v>
      </c>
      <c r="F128" s="136">
        <v>76.820273420306705</v>
      </c>
      <c r="G128" s="135" t="str">
        <f>IF(ISERROR(HLOOKUP(A128,'CDIS Inward debt'!B:BY,260,0)),"..",HLOOKUP(A128,'CDIS Inward debt'!B:BY,260,0))</f>
        <v>..</v>
      </c>
      <c r="H128" s="136">
        <f>VLOOKUP(A128,'CDIS Outward debt'!$2:$247,65,0)</f>
        <v>472.90882974756101</v>
      </c>
      <c r="I128" s="135" t="str">
        <f t="shared" si="7"/>
        <v>..</v>
      </c>
      <c r="J128" s="136">
        <f t="shared" si="8"/>
        <v>-396.08855632725431</v>
      </c>
      <c r="K128" s="137" t="str">
        <f t="shared" si="9"/>
        <v>..</v>
      </c>
      <c r="L128" s="138" t="str">
        <f t="shared" si="10"/>
        <v/>
      </c>
      <c r="M128" s="154" t="str">
        <f t="shared" si="11"/>
        <v/>
      </c>
      <c r="N128" s="139"/>
      <c r="O128" s="138"/>
      <c r="P128" s="258"/>
    </row>
    <row r="129" spans="1:16" ht="15" customHeight="1">
      <c r="A129" s="133" t="s">
        <v>188</v>
      </c>
      <c r="B129" s="148" t="str">
        <f t="shared" si="6"/>
        <v>NO</v>
      </c>
      <c r="C129" s="149" t="s">
        <v>65</v>
      </c>
      <c r="D129" s="134"/>
      <c r="E129" s="135">
        <f>IF(ISERROR(HLOOKUP(A129,'CDIS Outward debt'!$B:$BD,260,0)),"..",HLOOKUP(A129,'CDIS Outward debt'!$B:$BD,260,0))</f>
        <v>13.2990107367612</v>
      </c>
      <c r="F129" s="136">
        <v>68.339255606501894</v>
      </c>
      <c r="G129" s="135">
        <f>IF(ISERROR(HLOOKUP(A129,'CDIS Inward debt'!B:BY,260,0)),"..",HLOOKUP(A129,'CDIS Inward debt'!B:BY,260,0))</f>
        <v>1435.5620126101701</v>
      </c>
      <c r="H129" s="136">
        <f>VLOOKUP(A129,'CDIS Outward debt'!$2:$247,65,0)</f>
        <v>206.055394743167</v>
      </c>
      <c r="I129" s="135">
        <f t="shared" si="7"/>
        <v>-1422.2630018734089</v>
      </c>
      <c r="J129" s="136">
        <f t="shared" si="8"/>
        <v>-137.71613913666511</v>
      </c>
      <c r="K129" s="137" t="str">
        <f t="shared" si="9"/>
        <v/>
      </c>
      <c r="L129" s="138" t="str">
        <f t="shared" si="10"/>
        <v/>
      </c>
      <c r="M129" s="154" t="str">
        <f t="shared" si="11"/>
        <v/>
      </c>
      <c r="N129" s="139"/>
      <c r="O129" s="138"/>
      <c r="P129" s="258"/>
    </row>
    <row r="130" spans="1:16" ht="15" customHeight="1">
      <c r="A130" s="133" t="s">
        <v>103</v>
      </c>
      <c r="B130" s="148" t="str">
        <f t="shared" si="6"/>
        <v>NO</v>
      </c>
      <c r="C130" s="149" t="s">
        <v>65</v>
      </c>
      <c r="D130" s="134"/>
      <c r="E130" s="135" t="str">
        <f>IF(ISERROR(HLOOKUP(A130,'CDIS Outward debt'!$B:$BD,260,0)),"..",HLOOKUP(A130,'CDIS Outward debt'!$B:$BD,260,0))</f>
        <v>..</v>
      </c>
      <c r="F130" s="136">
        <v>62.862889776282401</v>
      </c>
      <c r="G130" s="135" t="str">
        <f>IF(ISERROR(HLOOKUP(A130,'CDIS Inward debt'!B:BY,260,0)),"..",HLOOKUP(A130,'CDIS Inward debt'!B:BY,260,0))</f>
        <v>..</v>
      </c>
      <c r="H130" s="136">
        <f>VLOOKUP(A130,'CDIS Outward debt'!$2:$247,65,0)</f>
        <v>188.959012727421</v>
      </c>
      <c r="I130" s="135" t="str">
        <f t="shared" si="7"/>
        <v>..</v>
      </c>
      <c r="J130" s="136">
        <f t="shared" si="8"/>
        <v>-126.0961229511386</v>
      </c>
      <c r="K130" s="137" t="str">
        <f t="shared" si="9"/>
        <v>..</v>
      </c>
      <c r="L130" s="138" t="str">
        <f t="shared" si="10"/>
        <v/>
      </c>
      <c r="M130" s="154" t="str">
        <f t="shared" si="11"/>
        <v/>
      </c>
      <c r="N130" s="139"/>
      <c r="O130" s="138"/>
      <c r="P130" s="258"/>
    </row>
    <row r="131" spans="1:16" ht="15" customHeight="1">
      <c r="A131" s="133" t="s">
        <v>260</v>
      </c>
      <c r="B131" s="148" t="str">
        <f t="shared" si="6"/>
        <v>NO</v>
      </c>
      <c r="C131" s="149" t="s">
        <v>65</v>
      </c>
      <c r="D131" s="134"/>
      <c r="E131" s="135" t="str">
        <f>IF(ISERROR(HLOOKUP(A131,'CDIS Outward debt'!$B:$BD,260,0)),"..",HLOOKUP(A131,'CDIS Outward debt'!$B:$BD,260,0))</f>
        <v>..</v>
      </c>
      <c r="F131" s="136">
        <v>60.687282835205501</v>
      </c>
      <c r="G131" s="135" t="str">
        <f>IF(ISERROR(HLOOKUP(A131,'CDIS Inward debt'!B:BY,260,0)),"..",HLOOKUP(A131,'CDIS Inward debt'!B:BY,260,0))</f>
        <v>..</v>
      </c>
      <c r="H131" s="136">
        <f>VLOOKUP(A131,'CDIS Outward debt'!$2:$247,65,0)</f>
        <v>365.37566532022299</v>
      </c>
      <c r="I131" s="135" t="str">
        <f t="shared" si="7"/>
        <v>..</v>
      </c>
      <c r="J131" s="136">
        <f t="shared" si="8"/>
        <v>-304.68838248501748</v>
      </c>
      <c r="K131" s="137" t="str">
        <f t="shared" si="9"/>
        <v>..</v>
      </c>
      <c r="L131" s="138" t="str">
        <f t="shared" si="10"/>
        <v/>
      </c>
      <c r="M131" s="154" t="str">
        <f t="shared" si="11"/>
        <v/>
      </c>
      <c r="N131" s="139"/>
      <c r="O131" s="138"/>
      <c r="P131" s="258"/>
    </row>
    <row r="132" spans="1:16" ht="15" customHeight="1">
      <c r="A132" s="133" t="s">
        <v>259</v>
      </c>
      <c r="B132" s="148" t="str">
        <f t="shared" si="6"/>
        <v>NO</v>
      </c>
      <c r="C132" s="149" t="s">
        <v>65</v>
      </c>
      <c r="D132" s="134"/>
      <c r="E132" s="135" t="str">
        <f>IF(ISERROR(HLOOKUP(A132,'CDIS Outward debt'!$B:$BD,260,0)),"..",HLOOKUP(A132,'CDIS Outward debt'!$B:$BD,260,0))</f>
        <v>..</v>
      </c>
      <c r="F132" s="136">
        <v>59.201750526785503</v>
      </c>
      <c r="G132" s="135" t="str">
        <f>IF(ISERROR(HLOOKUP(A132,'CDIS Inward debt'!B:BY,260,0)),"..",HLOOKUP(A132,'CDIS Inward debt'!B:BY,260,0))</f>
        <v>..</v>
      </c>
      <c r="H132" s="136">
        <f>VLOOKUP(A132,'CDIS Outward debt'!$2:$247,65,0)</f>
        <v>1.2466329292723499</v>
      </c>
      <c r="I132" s="135" t="str">
        <f t="shared" si="7"/>
        <v>..</v>
      </c>
      <c r="J132" s="136">
        <f t="shared" si="8"/>
        <v>57.955117597513151</v>
      </c>
      <c r="K132" s="137" t="str">
        <f t="shared" si="9"/>
        <v>..</v>
      </c>
      <c r="L132" s="138" t="str">
        <f t="shared" si="10"/>
        <v/>
      </c>
      <c r="M132" s="154" t="str">
        <f t="shared" si="11"/>
        <v/>
      </c>
      <c r="N132" s="139"/>
      <c r="O132" s="138"/>
      <c r="P132" s="258"/>
    </row>
    <row r="133" spans="1:16" ht="15" customHeight="1">
      <c r="A133" s="133" t="s">
        <v>261</v>
      </c>
      <c r="B133" s="148" t="str">
        <f t="shared" si="6"/>
        <v>NO</v>
      </c>
      <c r="C133" s="149" t="s">
        <v>65</v>
      </c>
      <c r="D133" s="134"/>
      <c r="E133" s="135" t="str">
        <f>IF(ISERROR(HLOOKUP(A133,'CDIS Outward debt'!$B:$BD,260,0)),"..",HLOOKUP(A133,'CDIS Outward debt'!$B:$BD,260,0))</f>
        <v>..</v>
      </c>
      <c r="F133" s="136">
        <v>58.249538219696397</v>
      </c>
      <c r="G133" s="135" t="str">
        <f>IF(ISERROR(HLOOKUP(A133,'CDIS Inward debt'!B:BY,260,0)),"..",HLOOKUP(A133,'CDIS Inward debt'!B:BY,260,0))</f>
        <v>..</v>
      </c>
      <c r="H133" s="136">
        <f>VLOOKUP(A133,'CDIS Outward debt'!$2:$247,65,0)</f>
        <v>881.42304057048204</v>
      </c>
      <c r="I133" s="135" t="str">
        <f t="shared" si="7"/>
        <v>..</v>
      </c>
      <c r="J133" s="136">
        <f t="shared" si="8"/>
        <v>-823.17350235078561</v>
      </c>
      <c r="K133" s="137" t="str">
        <f t="shared" si="9"/>
        <v>..</v>
      </c>
      <c r="L133" s="138" t="str">
        <f t="shared" si="10"/>
        <v/>
      </c>
      <c r="M133" s="154" t="str">
        <f t="shared" si="11"/>
        <v/>
      </c>
      <c r="N133" s="139"/>
      <c r="O133" s="138"/>
      <c r="P133" s="258"/>
    </row>
    <row r="134" spans="1:16" ht="15" customHeight="1">
      <c r="A134" s="133" t="s">
        <v>320</v>
      </c>
      <c r="B134" s="148" t="str">
        <f t="shared" si="6"/>
        <v>NO</v>
      </c>
      <c r="C134" s="149" t="s">
        <v>65</v>
      </c>
      <c r="D134" s="134"/>
      <c r="E134" s="135" t="str">
        <f>IF(ISERROR(HLOOKUP(A134,'CDIS Outward debt'!$B:$BD,260,0)),"..",HLOOKUP(A134,'CDIS Outward debt'!$B:$BD,260,0))</f>
        <v>..</v>
      </c>
      <c r="F134" s="136">
        <v>58.151648631024003</v>
      </c>
      <c r="G134" s="135" t="str">
        <f>IF(ISERROR(HLOOKUP(A134,'CDIS Inward debt'!B:BY,260,0)),"..",HLOOKUP(A134,'CDIS Inward debt'!B:BY,260,0))</f>
        <v>..</v>
      </c>
      <c r="H134" s="136">
        <f>VLOOKUP(A134,'CDIS Outward debt'!$2:$247,65,0)</f>
        <v>65.234800000000007</v>
      </c>
      <c r="I134" s="135" t="str">
        <f t="shared" si="7"/>
        <v>..</v>
      </c>
      <c r="J134" s="136">
        <f t="shared" si="8"/>
        <v>-7.0831513689760044</v>
      </c>
      <c r="K134" s="137" t="str">
        <f t="shared" si="9"/>
        <v>..</v>
      </c>
      <c r="L134" s="138" t="str">
        <f t="shared" si="10"/>
        <v/>
      </c>
      <c r="M134" s="154" t="str">
        <f t="shared" si="11"/>
        <v/>
      </c>
      <c r="N134" s="139"/>
      <c r="O134" s="138"/>
      <c r="P134" s="258"/>
    </row>
    <row r="135" spans="1:16" ht="15" customHeight="1">
      <c r="A135" s="133" t="s">
        <v>146</v>
      </c>
      <c r="B135" s="148" t="str">
        <f t="shared" ref="B135:B198" si="12">IF(E135&lt;&gt;"..", IF((E135&lt;10000)*(F135&lt;10000),"NO",IF((E135/D135&lt;0.2)*(F135/D135&lt;0.2),"NO","YES")), IF(F135&lt;10000,"NO",IF(F135/D135&lt;0.2,"NO","YES")))</f>
        <v>NO</v>
      </c>
      <c r="C135" s="149" t="s">
        <v>65</v>
      </c>
      <c r="D135" s="134"/>
      <c r="E135" s="135">
        <f>IF(ISERROR(HLOOKUP(A135,'CDIS Outward debt'!$B:$BD,260,0)),"..",HLOOKUP(A135,'CDIS Outward debt'!$B:$BD,260,0))</f>
        <v>0</v>
      </c>
      <c r="F135" s="136">
        <v>56.547410715170699</v>
      </c>
      <c r="G135" s="135">
        <f>IF(ISERROR(HLOOKUP(A135,'CDIS Inward debt'!B:BY,260,0)),"..",HLOOKUP(A135,'CDIS Inward debt'!B:BY,260,0))</f>
        <v>910.92069710116095</v>
      </c>
      <c r="H135" s="136">
        <f>VLOOKUP(A135,'CDIS Outward debt'!$2:$247,65,0)</f>
        <v>153.064517389343</v>
      </c>
      <c r="I135" s="135">
        <f t="shared" ref="I135:I198" si="13">IF((G135="..")+(E135=".."),"..",IF((G135="C")+(E135="C"),"C",E135-G135))</f>
        <v>-910.92069710116095</v>
      </c>
      <c r="J135" s="136">
        <f t="shared" ref="J135:J198" si="14">F135-H135</f>
        <v>-96.517106674172297</v>
      </c>
      <c r="K135" s="137" t="str">
        <f t="shared" ref="K135:K198" si="15">IF(I135="..","..",IF(I135="C","C",IF(D135="","",I135/D135)))</f>
        <v/>
      </c>
      <c r="L135" s="138" t="str">
        <f t="shared" ref="L135:L198" si="16">IF(D135&lt;&gt;"",J135/D135,"")</f>
        <v/>
      </c>
      <c r="M135" s="154" t="str">
        <f t="shared" ref="M135:M198" si="17">IF(L135="","",IF((K135="..")+(K135="C"),"NO",IF((L135&gt;=0.2)*(K135&gt;=0.2)+(L135&lt;0.2)*(K135&lt;0.2),"NO","YES")))</f>
        <v/>
      </c>
      <c r="N135" s="139"/>
      <c r="O135" s="138"/>
      <c r="P135" s="258"/>
    </row>
    <row r="136" spans="1:16" ht="15" customHeight="1">
      <c r="A136" s="133" t="s">
        <v>238</v>
      </c>
      <c r="B136" s="148" t="str">
        <f t="shared" si="12"/>
        <v>NO</v>
      </c>
      <c r="C136" s="149" t="s">
        <v>65</v>
      </c>
      <c r="D136" s="134"/>
      <c r="E136" s="135" t="str">
        <f>IF(ISERROR(HLOOKUP(A136,'CDIS Outward debt'!$B:$BD,260,0)),"..",HLOOKUP(A136,'CDIS Outward debt'!$B:$BD,260,0))</f>
        <v>..</v>
      </c>
      <c r="F136" s="136">
        <v>53.935759746182299</v>
      </c>
      <c r="G136" s="135" t="str">
        <f>IF(ISERROR(HLOOKUP(A136,'CDIS Inward debt'!B:BY,260,0)),"..",HLOOKUP(A136,'CDIS Inward debt'!B:BY,260,0))</f>
        <v>..</v>
      </c>
      <c r="H136" s="136">
        <f>VLOOKUP(A136,'CDIS Outward debt'!$2:$247,65,0)</f>
        <v>49.605361000000002</v>
      </c>
      <c r="I136" s="135" t="str">
        <f t="shared" si="13"/>
        <v>..</v>
      </c>
      <c r="J136" s="136">
        <f t="shared" si="14"/>
        <v>4.330398746182297</v>
      </c>
      <c r="K136" s="137" t="str">
        <f t="shared" si="15"/>
        <v>..</v>
      </c>
      <c r="L136" s="138" t="str">
        <f t="shared" si="16"/>
        <v/>
      </c>
      <c r="M136" s="154" t="str">
        <f t="shared" si="17"/>
        <v/>
      </c>
      <c r="N136" s="139"/>
      <c r="O136" s="138"/>
      <c r="P136" s="258"/>
    </row>
    <row r="137" spans="1:16" ht="15" customHeight="1">
      <c r="A137" s="133" t="s">
        <v>288</v>
      </c>
      <c r="B137" s="148" t="str">
        <f t="shared" si="12"/>
        <v>NO</v>
      </c>
      <c r="C137" s="149" t="s">
        <v>65</v>
      </c>
      <c r="D137" s="134"/>
      <c r="E137" s="135" t="str">
        <f>IF(ISERROR(HLOOKUP(A137,'CDIS Outward debt'!$B:$BD,260,0)),"..",HLOOKUP(A137,'CDIS Outward debt'!$B:$BD,260,0))</f>
        <v>..</v>
      </c>
      <c r="F137" s="136">
        <v>51.762760572737797</v>
      </c>
      <c r="G137" s="135" t="str">
        <f>IF(ISERROR(HLOOKUP(A137,'CDIS Inward debt'!B:BY,260,0)),"..",HLOOKUP(A137,'CDIS Inward debt'!B:BY,260,0))</f>
        <v>..</v>
      </c>
      <c r="H137" s="136">
        <f>VLOOKUP(A137,'CDIS Outward debt'!$2:$247,65,0)</f>
        <v>18.746474240152899</v>
      </c>
      <c r="I137" s="135" t="str">
        <f t="shared" si="13"/>
        <v>..</v>
      </c>
      <c r="J137" s="136">
        <f t="shared" si="14"/>
        <v>33.016286332584897</v>
      </c>
      <c r="K137" s="137" t="str">
        <f t="shared" si="15"/>
        <v>..</v>
      </c>
      <c r="L137" s="138" t="str">
        <f t="shared" si="16"/>
        <v/>
      </c>
      <c r="M137" s="154" t="str">
        <f t="shared" si="17"/>
        <v/>
      </c>
      <c r="N137" s="139"/>
      <c r="O137" s="138"/>
      <c r="P137" s="258"/>
    </row>
    <row r="138" spans="1:16" ht="15" customHeight="1">
      <c r="A138" s="133" t="s">
        <v>313</v>
      </c>
      <c r="B138" s="148" t="str">
        <f t="shared" si="12"/>
        <v>NO</v>
      </c>
      <c r="C138" s="149" t="s">
        <v>65</v>
      </c>
      <c r="D138" s="134"/>
      <c r="E138" s="135" t="str">
        <f>IF(ISERROR(HLOOKUP(A138,'CDIS Outward debt'!$B:$BD,260,0)),"..",HLOOKUP(A138,'CDIS Outward debt'!$B:$BD,260,0))</f>
        <v>..</v>
      </c>
      <c r="F138" s="136">
        <v>51.492688694344899</v>
      </c>
      <c r="G138" s="135" t="str">
        <f>IF(ISERROR(HLOOKUP(A138,'CDIS Inward debt'!B:BY,260,0)),"..",HLOOKUP(A138,'CDIS Inward debt'!B:BY,260,0))</f>
        <v>..</v>
      </c>
      <c r="H138" s="136">
        <f>VLOOKUP(A138,'CDIS Outward debt'!$2:$247,65,0)</f>
        <v>15.696136559999999</v>
      </c>
      <c r="I138" s="135" t="str">
        <f t="shared" si="13"/>
        <v>..</v>
      </c>
      <c r="J138" s="136">
        <f t="shared" si="14"/>
        <v>35.7965521343449</v>
      </c>
      <c r="K138" s="137" t="str">
        <f t="shared" si="15"/>
        <v>..</v>
      </c>
      <c r="L138" s="138" t="str">
        <f t="shared" si="16"/>
        <v/>
      </c>
      <c r="M138" s="154" t="str">
        <f t="shared" si="17"/>
        <v/>
      </c>
      <c r="N138" s="139"/>
      <c r="O138" s="138"/>
      <c r="P138" s="258"/>
    </row>
    <row r="139" spans="1:16" ht="15" customHeight="1">
      <c r="A139" s="133" t="s">
        <v>311</v>
      </c>
      <c r="B139" s="148" t="str">
        <f t="shared" si="12"/>
        <v>NO</v>
      </c>
      <c r="C139" s="149" t="s">
        <v>65</v>
      </c>
      <c r="D139" s="134"/>
      <c r="E139" s="135" t="str">
        <f>IF(ISERROR(HLOOKUP(A139,'CDIS Outward debt'!$B:$BD,260,0)),"..",HLOOKUP(A139,'CDIS Outward debt'!$B:$BD,260,0))</f>
        <v>..</v>
      </c>
      <c r="F139" s="136">
        <v>48.834920712696999</v>
      </c>
      <c r="G139" s="135" t="str">
        <f>IF(ISERROR(HLOOKUP(A139,'CDIS Inward debt'!B:BY,260,0)),"..",HLOOKUP(A139,'CDIS Inward debt'!B:BY,260,0))</f>
        <v>..</v>
      </c>
      <c r="H139" s="136">
        <f>VLOOKUP(A139,'CDIS Outward debt'!$2:$247,65,0)</f>
        <v>341.15632841137898</v>
      </c>
      <c r="I139" s="135" t="str">
        <f t="shared" si="13"/>
        <v>..</v>
      </c>
      <c r="J139" s="136">
        <f t="shared" si="14"/>
        <v>-292.32140769868198</v>
      </c>
      <c r="K139" s="137" t="str">
        <f t="shared" si="15"/>
        <v>..</v>
      </c>
      <c r="L139" s="138" t="str">
        <f t="shared" si="16"/>
        <v/>
      </c>
      <c r="M139" s="154" t="str">
        <f t="shared" si="17"/>
        <v/>
      </c>
      <c r="N139" s="139"/>
      <c r="O139" s="138"/>
      <c r="P139" s="258"/>
    </row>
    <row r="140" spans="1:16" ht="15" customHeight="1">
      <c r="A140" s="133" t="s">
        <v>149</v>
      </c>
      <c r="B140" s="148" t="str">
        <f t="shared" si="12"/>
        <v>NO</v>
      </c>
      <c r="C140" s="149" t="s">
        <v>65</v>
      </c>
      <c r="D140" s="134"/>
      <c r="E140" s="135">
        <f>IF(ISERROR(HLOOKUP(A140,'CDIS Outward debt'!$B:$BD,260,0)),"..",HLOOKUP(A140,'CDIS Outward debt'!$B:$BD,260,0))</f>
        <v>21.12</v>
      </c>
      <c r="F140" s="136">
        <v>47.354081731675102</v>
      </c>
      <c r="G140" s="135">
        <f>IF(ISERROR(HLOOKUP(A140,'CDIS Inward debt'!B:BY,260,0)),"..",HLOOKUP(A140,'CDIS Inward debt'!B:BY,260,0))</f>
        <v>2168.98</v>
      </c>
      <c r="H140" s="136">
        <f>VLOOKUP(A140,'CDIS Outward debt'!$2:$247,65,0)</f>
        <v>283.00871778366201</v>
      </c>
      <c r="I140" s="135">
        <f t="shared" si="13"/>
        <v>-2147.86</v>
      </c>
      <c r="J140" s="136">
        <f t="shared" si="14"/>
        <v>-235.6546360519869</v>
      </c>
      <c r="K140" s="137" t="str">
        <f t="shared" si="15"/>
        <v/>
      </c>
      <c r="L140" s="138" t="str">
        <f t="shared" si="16"/>
        <v/>
      </c>
      <c r="M140" s="154" t="str">
        <f t="shared" si="17"/>
        <v/>
      </c>
      <c r="N140" s="139"/>
      <c r="O140" s="138"/>
      <c r="P140" s="258"/>
    </row>
    <row r="141" spans="1:16" ht="15" customHeight="1">
      <c r="A141" s="133" t="s">
        <v>89</v>
      </c>
      <c r="B141" s="148" t="str">
        <f t="shared" si="12"/>
        <v>NO</v>
      </c>
      <c r="C141" s="149" t="s">
        <v>65</v>
      </c>
      <c r="D141" s="134"/>
      <c r="E141" s="135" t="str">
        <f>IF(ISERROR(HLOOKUP(A141,'CDIS Outward debt'!$B:$BD,260,0)),"..",HLOOKUP(A141,'CDIS Outward debt'!$B:$BD,260,0))</f>
        <v>..</v>
      </c>
      <c r="F141" s="136">
        <v>46.093250305209601</v>
      </c>
      <c r="G141" s="135" t="str">
        <f>IF(ISERROR(HLOOKUP(A141,'CDIS Inward debt'!B:BY,260,0)),"..",HLOOKUP(A141,'CDIS Inward debt'!B:BY,260,0))</f>
        <v>..</v>
      </c>
      <c r="H141" s="136">
        <f>VLOOKUP(A141,'CDIS Outward debt'!$2:$247,65,0)</f>
        <v>581.95264610696302</v>
      </c>
      <c r="I141" s="135" t="str">
        <f t="shared" si="13"/>
        <v>..</v>
      </c>
      <c r="J141" s="136">
        <f t="shared" si="14"/>
        <v>-535.85939580175341</v>
      </c>
      <c r="K141" s="137" t="str">
        <f t="shared" si="15"/>
        <v>..</v>
      </c>
      <c r="L141" s="138" t="str">
        <f t="shared" si="16"/>
        <v/>
      </c>
      <c r="M141" s="154" t="str">
        <f t="shared" si="17"/>
        <v/>
      </c>
      <c r="N141" s="139"/>
      <c r="O141" s="138"/>
      <c r="P141" s="258"/>
    </row>
    <row r="142" spans="1:16" ht="15" customHeight="1">
      <c r="A142" s="133" t="s">
        <v>349</v>
      </c>
      <c r="B142" s="148" t="str">
        <f t="shared" si="12"/>
        <v>NO</v>
      </c>
      <c r="C142" s="149" t="s">
        <v>65</v>
      </c>
      <c r="D142" s="134"/>
      <c r="E142" s="135" t="str">
        <f>IF(ISERROR(HLOOKUP(A142,'CDIS Outward debt'!$B:$BD,260,0)),"..",HLOOKUP(A142,'CDIS Outward debt'!$B:$BD,260,0))</f>
        <v>..</v>
      </c>
      <c r="F142" s="136">
        <v>44.963308160853501</v>
      </c>
      <c r="G142" s="135" t="str">
        <f>IF(ISERROR(HLOOKUP(A142,'CDIS Inward debt'!B:BY,260,0)),"..",HLOOKUP(A142,'CDIS Inward debt'!B:BY,260,0))</f>
        <v>..</v>
      </c>
      <c r="H142" s="136">
        <f>VLOOKUP(A142,'CDIS Outward debt'!$2:$247,65,0)</f>
        <v>190.8195275871</v>
      </c>
      <c r="I142" s="135" t="str">
        <f t="shared" si="13"/>
        <v>..</v>
      </c>
      <c r="J142" s="136">
        <f t="shared" si="14"/>
        <v>-145.8562194262465</v>
      </c>
      <c r="K142" s="137" t="str">
        <f t="shared" si="15"/>
        <v>..</v>
      </c>
      <c r="L142" s="138" t="str">
        <f t="shared" si="16"/>
        <v/>
      </c>
      <c r="M142" s="154" t="str">
        <f t="shared" si="17"/>
        <v/>
      </c>
      <c r="N142" s="139"/>
      <c r="O142" s="138"/>
      <c r="P142" s="258"/>
    </row>
    <row r="143" spans="1:16" ht="15" customHeight="1">
      <c r="A143" s="133" t="s">
        <v>180</v>
      </c>
      <c r="B143" s="148" t="str">
        <f t="shared" si="12"/>
        <v>NO</v>
      </c>
      <c r="C143" s="149" t="s">
        <v>65</v>
      </c>
      <c r="D143" s="134"/>
      <c r="E143" s="135">
        <f>IF(ISERROR(HLOOKUP(A143,'CDIS Outward debt'!$B:$BD,260,0)),"..",HLOOKUP(A143,'CDIS Outward debt'!$B:$BD,260,0))</f>
        <v>73.1073425112195</v>
      </c>
      <c r="F143" s="136">
        <v>44.211547790542902</v>
      </c>
      <c r="G143" s="135">
        <f>IF(ISERROR(HLOOKUP(A143,'CDIS Inward debt'!B:BY,260,0)),"..",HLOOKUP(A143,'CDIS Inward debt'!B:BY,260,0))</f>
        <v>1507.3946962018199</v>
      </c>
      <c r="H143" s="136">
        <f>VLOOKUP(A143,'CDIS Outward debt'!$2:$247,65,0)</f>
        <v>529.065411441273</v>
      </c>
      <c r="I143" s="135">
        <f t="shared" si="13"/>
        <v>-1434.2873536906004</v>
      </c>
      <c r="J143" s="136">
        <f t="shared" si="14"/>
        <v>-484.85386365073009</v>
      </c>
      <c r="K143" s="137" t="str">
        <f t="shared" si="15"/>
        <v/>
      </c>
      <c r="L143" s="138" t="str">
        <f t="shared" si="16"/>
        <v/>
      </c>
      <c r="M143" s="154" t="str">
        <f t="shared" si="17"/>
        <v/>
      </c>
      <c r="N143" s="139"/>
      <c r="O143" s="138"/>
      <c r="P143" s="258"/>
    </row>
    <row r="144" spans="1:16" ht="15" customHeight="1">
      <c r="A144" s="133" t="s">
        <v>235</v>
      </c>
      <c r="B144" s="148" t="str">
        <f t="shared" si="12"/>
        <v>NO</v>
      </c>
      <c r="C144" s="149" t="s">
        <v>65</v>
      </c>
      <c r="D144" s="134"/>
      <c r="E144" s="135" t="str">
        <f>IF(ISERROR(HLOOKUP(A144,'CDIS Outward debt'!$B:$BD,260,0)),"..",HLOOKUP(A144,'CDIS Outward debt'!$B:$BD,260,0))</f>
        <v>..</v>
      </c>
      <c r="F144" s="136">
        <v>39.056323076607796</v>
      </c>
      <c r="G144" s="135" t="str">
        <f>IF(ISERROR(HLOOKUP(A144,'CDIS Inward debt'!B:BY,260,0)),"..",HLOOKUP(A144,'CDIS Inward debt'!B:BY,260,0))</f>
        <v>..</v>
      </c>
      <c r="H144" s="136">
        <f>VLOOKUP(A144,'CDIS Outward debt'!$2:$247,65,0)</f>
        <v>131.89347601942799</v>
      </c>
      <c r="I144" s="135" t="str">
        <f t="shared" si="13"/>
        <v>..</v>
      </c>
      <c r="J144" s="136">
        <f t="shared" si="14"/>
        <v>-92.837152942820197</v>
      </c>
      <c r="K144" s="137" t="str">
        <f t="shared" si="15"/>
        <v>..</v>
      </c>
      <c r="L144" s="138" t="str">
        <f t="shared" si="16"/>
        <v/>
      </c>
      <c r="M144" s="154" t="str">
        <f t="shared" si="17"/>
        <v/>
      </c>
      <c r="N144" s="139"/>
      <c r="O144" s="138"/>
      <c r="P144" s="258"/>
    </row>
    <row r="145" spans="1:16" ht="15" customHeight="1">
      <c r="A145" s="133" t="s">
        <v>222</v>
      </c>
      <c r="B145" s="148" t="str">
        <f t="shared" si="12"/>
        <v>NO</v>
      </c>
      <c r="C145" s="149" t="s">
        <v>65</v>
      </c>
      <c r="D145" s="134"/>
      <c r="E145" s="135" t="str">
        <f>IF(ISERROR(HLOOKUP(A145,'CDIS Outward debt'!$B:$BD,260,0)),"..",HLOOKUP(A145,'CDIS Outward debt'!$B:$BD,260,0))</f>
        <v>..</v>
      </c>
      <c r="F145" s="136">
        <v>38.330462388572002</v>
      </c>
      <c r="G145" s="135" t="str">
        <f>IF(ISERROR(HLOOKUP(A145,'CDIS Inward debt'!B:BY,260,0)),"..",HLOOKUP(A145,'CDIS Inward debt'!B:BY,260,0))</f>
        <v>..</v>
      </c>
      <c r="H145" s="136">
        <f>VLOOKUP(A145,'CDIS Outward debt'!$2:$247,65,0)</f>
        <v>1325.34144528769</v>
      </c>
      <c r="I145" s="135" t="str">
        <f t="shared" si="13"/>
        <v>..</v>
      </c>
      <c r="J145" s="136">
        <f t="shared" si="14"/>
        <v>-1287.0109828991181</v>
      </c>
      <c r="K145" s="137" t="str">
        <f t="shared" si="15"/>
        <v>..</v>
      </c>
      <c r="L145" s="138" t="str">
        <f t="shared" si="16"/>
        <v/>
      </c>
      <c r="M145" s="154" t="str">
        <f t="shared" si="17"/>
        <v/>
      </c>
      <c r="N145" s="139"/>
      <c r="O145" s="138"/>
      <c r="P145" s="258"/>
    </row>
    <row r="146" spans="1:16" ht="15" customHeight="1">
      <c r="A146" s="133" t="s">
        <v>267</v>
      </c>
      <c r="B146" s="148" t="str">
        <f t="shared" si="12"/>
        <v>NO</v>
      </c>
      <c r="C146" s="149" t="s">
        <v>65</v>
      </c>
      <c r="D146" s="134"/>
      <c r="E146" s="135" t="str">
        <f>IF(ISERROR(HLOOKUP(A146,'CDIS Outward debt'!$B:$BD,260,0)),"..",HLOOKUP(A146,'CDIS Outward debt'!$B:$BD,260,0))</f>
        <v>..</v>
      </c>
      <c r="F146" s="136">
        <v>37.841000999771303</v>
      </c>
      <c r="G146" s="135" t="str">
        <f>IF(ISERROR(HLOOKUP(A146,'CDIS Inward debt'!B:BY,260,0)),"..",HLOOKUP(A146,'CDIS Inward debt'!B:BY,260,0))</f>
        <v>..</v>
      </c>
      <c r="H146" s="136">
        <f>VLOOKUP(A146,'CDIS Outward debt'!$2:$247,65,0)</f>
        <v>141.96737080444001</v>
      </c>
      <c r="I146" s="135" t="str">
        <f t="shared" si="13"/>
        <v>..</v>
      </c>
      <c r="J146" s="136">
        <f t="shared" si="14"/>
        <v>-104.12636980466871</v>
      </c>
      <c r="K146" s="137" t="str">
        <f t="shared" si="15"/>
        <v>..</v>
      </c>
      <c r="L146" s="138" t="str">
        <f t="shared" si="16"/>
        <v/>
      </c>
      <c r="M146" s="154" t="str">
        <f t="shared" si="17"/>
        <v/>
      </c>
      <c r="N146" s="139"/>
      <c r="O146" s="138"/>
      <c r="P146" s="258"/>
    </row>
    <row r="147" spans="1:16" ht="15" customHeight="1">
      <c r="A147" s="133" t="s">
        <v>186</v>
      </c>
      <c r="B147" s="148" t="str">
        <f t="shared" si="12"/>
        <v>NO</v>
      </c>
      <c r="C147" s="149" t="s">
        <v>65</v>
      </c>
      <c r="D147" s="134"/>
      <c r="E147" s="135" t="str">
        <f>IF(ISERROR(HLOOKUP(A147,'CDIS Outward debt'!$B:$BD,260,0)),"..",HLOOKUP(A147,'CDIS Outward debt'!$B:$BD,260,0))</f>
        <v>..</v>
      </c>
      <c r="F147" s="136">
        <v>35.052739434825803</v>
      </c>
      <c r="G147" s="135">
        <f>IF(ISERROR(HLOOKUP(A147,'CDIS Inward debt'!B:BY,260,0)),"..",HLOOKUP(A147,'CDIS Inward debt'!B:BY,260,0))</f>
        <v>1143.7049567009899</v>
      </c>
      <c r="H147" s="136">
        <f>VLOOKUP(A147,'CDIS Outward debt'!$2:$247,65,0)</f>
        <v>1.8930719592108001</v>
      </c>
      <c r="I147" s="135" t="str">
        <f t="shared" si="13"/>
        <v>..</v>
      </c>
      <c r="J147" s="136">
        <f t="shared" si="14"/>
        <v>33.159667475615002</v>
      </c>
      <c r="K147" s="137" t="str">
        <f t="shared" si="15"/>
        <v>..</v>
      </c>
      <c r="L147" s="138" t="str">
        <f t="shared" si="16"/>
        <v/>
      </c>
      <c r="M147" s="154" t="str">
        <f t="shared" si="17"/>
        <v/>
      </c>
      <c r="N147" s="139"/>
      <c r="O147" s="138"/>
      <c r="P147" s="258"/>
    </row>
    <row r="148" spans="1:16" ht="15" customHeight="1">
      <c r="A148" s="133" t="s">
        <v>286</v>
      </c>
      <c r="B148" s="148" t="str">
        <f t="shared" si="12"/>
        <v>NO</v>
      </c>
      <c r="C148" s="149" t="s">
        <v>65</v>
      </c>
      <c r="D148" s="134"/>
      <c r="E148" s="135" t="str">
        <f>IF(ISERROR(HLOOKUP(A148,'CDIS Outward debt'!$B:$BD,260,0)),"..",HLOOKUP(A148,'CDIS Outward debt'!$B:$BD,260,0))</f>
        <v>..</v>
      </c>
      <c r="F148" s="136">
        <v>34.4143484243288</v>
      </c>
      <c r="G148" s="135" t="str">
        <f>IF(ISERROR(HLOOKUP(A148,'CDIS Inward debt'!B:BY,260,0)),"..",HLOOKUP(A148,'CDIS Inward debt'!B:BY,260,0))</f>
        <v>..</v>
      </c>
      <c r="H148" s="136">
        <f>VLOOKUP(A148,'CDIS Outward debt'!$2:$247,65,0)</f>
        <v>293.21357934722698</v>
      </c>
      <c r="I148" s="135" t="str">
        <f t="shared" si="13"/>
        <v>..</v>
      </c>
      <c r="J148" s="136">
        <f t="shared" si="14"/>
        <v>-258.79923092289818</v>
      </c>
      <c r="K148" s="137" t="str">
        <f t="shared" si="15"/>
        <v>..</v>
      </c>
      <c r="L148" s="138" t="str">
        <f t="shared" si="16"/>
        <v/>
      </c>
      <c r="M148" s="154" t="str">
        <f t="shared" si="17"/>
        <v/>
      </c>
      <c r="N148" s="139"/>
      <c r="O148" s="138"/>
      <c r="P148" s="258"/>
    </row>
    <row r="149" spans="1:16" ht="15" customHeight="1">
      <c r="A149" s="133" t="s">
        <v>289</v>
      </c>
      <c r="B149" s="148" t="str">
        <f t="shared" si="12"/>
        <v>NO</v>
      </c>
      <c r="C149" s="149" t="s">
        <v>65</v>
      </c>
      <c r="D149" s="134"/>
      <c r="E149" s="135" t="str">
        <f>IF(ISERROR(HLOOKUP(A149,'CDIS Outward debt'!$B:$BD,260,0)),"..",HLOOKUP(A149,'CDIS Outward debt'!$B:$BD,260,0))</f>
        <v>..</v>
      </c>
      <c r="F149" s="136">
        <v>31.962614373930698</v>
      </c>
      <c r="G149" s="135" t="str">
        <f>IF(ISERROR(HLOOKUP(A149,'CDIS Inward debt'!B:BY,260,0)),"..",HLOOKUP(A149,'CDIS Inward debt'!B:BY,260,0))</f>
        <v>..</v>
      </c>
      <c r="H149" s="136">
        <f>VLOOKUP(A149,'CDIS Outward debt'!$2:$247,65,0)</f>
        <v>652.77755845657498</v>
      </c>
      <c r="I149" s="135" t="str">
        <f t="shared" si="13"/>
        <v>..</v>
      </c>
      <c r="J149" s="136">
        <f t="shared" si="14"/>
        <v>-620.81494408264427</v>
      </c>
      <c r="K149" s="137" t="str">
        <f t="shared" si="15"/>
        <v>..</v>
      </c>
      <c r="L149" s="138" t="str">
        <f t="shared" si="16"/>
        <v/>
      </c>
      <c r="M149" s="154" t="str">
        <f t="shared" si="17"/>
        <v/>
      </c>
      <c r="N149" s="139"/>
      <c r="O149" s="138"/>
      <c r="P149" s="258"/>
    </row>
    <row r="150" spans="1:16" ht="15" customHeight="1">
      <c r="A150" s="133" t="s">
        <v>332</v>
      </c>
      <c r="B150" s="148" t="str">
        <f t="shared" si="12"/>
        <v>NO</v>
      </c>
      <c r="C150" s="149" t="s">
        <v>65</v>
      </c>
      <c r="D150" s="134"/>
      <c r="E150" s="135" t="str">
        <f>IF(ISERROR(HLOOKUP(A150,'CDIS Outward debt'!$B:$BD,260,0)),"..",HLOOKUP(A150,'CDIS Outward debt'!$B:$BD,260,0))</f>
        <v>..</v>
      </c>
      <c r="F150" s="136">
        <v>30.7888639389883</v>
      </c>
      <c r="G150" s="135" t="str">
        <f>IF(ISERROR(HLOOKUP(A150,'CDIS Inward debt'!B:BY,260,0)),"..",HLOOKUP(A150,'CDIS Inward debt'!B:BY,260,0))</f>
        <v>..</v>
      </c>
      <c r="H150" s="136">
        <f>VLOOKUP(A150,'CDIS Outward debt'!$2:$247,65,0)</f>
        <v>291.751449289378</v>
      </c>
      <c r="I150" s="135" t="str">
        <f t="shared" si="13"/>
        <v>..</v>
      </c>
      <c r="J150" s="136">
        <f t="shared" si="14"/>
        <v>-260.9625853503897</v>
      </c>
      <c r="K150" s="137" t="str">
        <f t="shared" si="15"/>
        <v>..</v>
      </c>
      <c r="L150" s="138" t="str">
        <f t="shared" si="16"/>
        <v/>
      </c>
      <c r="M150" s="154" t="str">
        <f t="shared" si="17"/>
        <v/>
      </c>
      <c r="N150" s="139"/>
      <c r="O150" s="138"/>
      <c r="P150" s="258"/>
    </row>
    <row r="151" spans="1:16" ht="15" customHeight="1">
      <c r="A151" s="133" t="s">
        <v>280</v>
      </c>
      <c r="B151" s="148" t="str">
        <f t="shared" si="12"/>
        <v>NO</v>
      </c>
      <c r="C151" s="149" t="s">
        <v>65</v>
      </c>
      <c r="D151" s="134"/>
      <c r="E151" s="135" t="str">
        <f>IF(ISERROR(HLOOKUP(A151,'CDIS Outward debt'!$B:$BD,260,0)),"..",HLOOKUP(A151,'CDIS Outward debt'!$B:$BD,260,0))</f>
        <v>..</v>
      </c>
      <c r="F151" s="136">
        <v>29.770539334254899</v>
      </c>
      <c r="G151" s="135" t="str">
        <f>IF(ISERROR(HLOOKUP(A151,'CDIS Inward debt'!B:BY,260,0)),"..",HLOOKUP(A151,'CDIS Inward debt'!B:BY,260,0))</f>
        <v>..</v>
      </c>
      <c r="H151" s="136">
        <f>VLOOKUP(A151,'CDIS Outward debt'!$2:$247,65,0)</f>
        <v>77.644330489300003</v>
      </c>
      <c r="I151" s="135" t="str">
        <f t="shared" si="13"/>
        <v>..</v>
      </c>
      <c r="J151" s="136">
        <f t="shared" si="14"/>
        <v>-47.873791155045105</v>
      </c>
      <c r="K151" s="137" t="str">
        <f t="shared" si="15"/>
        <v>..</v>
      </c>
      <c r="L151" s="138" t="str">
        <f t="shared" si="16"/>
        <v/>
      </c>
      <c r="M151" s="154" t="str">
        <f t="shared" si="17"/>
        <v/>
      </c>
      <c r="N151" s="139"/>
      <c r="O151" s="138"/>
      <c r="P151" s="258"/>
    </row>
    <row r="152" spans="1:16" ht="15" customHeight="1">
      <c r="A152" s="133" t="s">
        <v>315</v>
      </c>
      <c r="B152" s="148" t="str">
        <f t="shared" si="12"/>
        <v>NO</v>
      </c>
      <c r="C152" s="149" t="s">
        <v>65</v>
      </c>
      <c r="D152" s="134"/>
      <c r="E152" s="135" t="str">
        <f>IF(ISERROR(HLOOKUP(A152,'CDIS Outward debt'!$B:$BD,260,0)),"..",HLOOKUP(A152,'CDIS Outward debt'!$B:$BD,260,0))</f>
        <v>..</v>
      </c>
      <c r="F152" s="136">
        <v>29.169492934971601</v>
      </c>
      <c r="G152" s="135" t="str">
        <f>IF(ISERROR(HLOOKUP(A152,'CDIS Inward debt'!B:BY,260,0)),"..",HLOOKUP(A152,'CDIS Inward debt'!B:BY,260,0))</f>
        <v>..</v>
      </c>
      <c r="H152" s="136">
        <f>VLOOKUP(A152,'CDIS Outward debt'!$2:$247,65,0)</f>
        <v>484.59494615163601</v>
      </c>
      <c r="I152" s="135" t="str">
        <f t="shared" si="13"/>
        <v>..</v>
      </c>
      <c r="J152" s="136">
        <f t="shared" si="14"/>
        <v>-455.42545321666444</v>
      </c>
      <c r="K152" s="137" t="str">
        <f t="shared" si="15"/>
        <v>..</v>
      </c>
      <c r="L152" s="138" t="str">
        <f t="shared" si="16"/>
        <v/>
      </c>
      <c r="M152" s="154" t="str">
        <f t="shared" si="17"/>
        <v/>
      </c>
      <c r="N152" s="139"/>
      <c r="O152" s="138"/>
      <c r="P152" s="258"/>
    </row>
    <row r="153" spans="1:16" ht="15" customHeight="1">
      <c r="A153" s="133" t="s">
        <v>301</v>
      </c>
      <c r="B153" s="148" t="str">
        <f t="shared" si="12"/>
        <v>NO</v>
      </c>
      <c r="C153" s="149" t="s">
        <v>65</v>
      </c>
      <c r="D153" s="134"/>
      <c r="E153" s="135" t="str">
        <f>IF(ISERROR(HLOOKUP(A153,'CDIS Outward debt'!$B:$BD,260,0)),"..",HLOOKUP(A153,'CDIS Outward debt'!$B:$BD,260,0))</f>
        <v>..</v>
      </c>
      <c r="F153" s="136">
        <v>24.185814203451901</v>
      </c>
      <c r="G153" s="135" t="str">
        <f>IF(ISERROR(HLOOKUP(A153,'CDIS Inward debt'!B:BY,260,0)),"..",HLOOKUP(A153,'CDIS Inward debt'!B:BY,260,0))</f>
        <v>..</v>
      </c>
      <c r="H153" s="136">
        <f>VLOOKUP(A153,'CDIS Outward debt'!$2:$247,65,0)</f>
        <v>1.4449880384865199</v>
      </c>
      <c r="I153" s="135" t="str">
        <f t="shared" si="13"/>
        <v>..</v>
      </c>
      <c r="J153" s="136">
        <f t="shared" si="14"/>
        <v>22.74082616496538</v>
      </c>
      <c r="K153" s="137" t="str">
        <f t="shared" si="15"/>
        <v>..</v>
      </c>
      <c r="L153" s="138" t="str">
        <f t="shared" si="16"/>
        <v/>
      </c>
      <c r="M153" s="154" t="str">
        <f t="shared" si="17"/>
        <v/>
      </c>
      <c r="N153" s="139"/>
      <c r="O153" s="138"/>
      <c r="P153" s="258"/>
    </row>
    <row r="154" spans="1:16" ht="15" customHeight="1">
      <c r="A154" s="133" t="s">
        <v>344</v>
      </c>
      <c r="B154" s="148" t="str">
        <f t="shared" si="12"/>
        <v>NO</v>
      </c>
      <c r="C154" s="149" t="s">
        <v>65</v>
      </c>
      <c r="D154" s="134"/>
      <c r="E154" s="135" t="str">
        <f>IF(ISERROR(HLOOKUP(A154,'CDIS Outward debt'!$B:$BD,260,0)),"..",HLOOKUP(A154,'CDIS Outward debt'!$B:$BD,260,0))</f>
        <v>..</v>
      </c>
      <c r="F154" s="136">
        <v>22.958388816504801</v>
      </c>
      <c r="G154" s="135" t="str">
        <f>IF(ISERROR(HLOOKUP(A154,'CDIS Inward debt'!B:BY,260,0)),"..",HLOOKUP(A154,'CDIS Inward debt'!B:BY,260,0))</f>
        <v>..</v>
      </c>
      <c r="H154" s="136">
        <f>VLOOKUP(A154,'CDIS Outward debt'!$2:$247,65,0)</f>
        <v>236.53540000000001</v>
      </c>
      <c r="I154" s="135" t="str">
        <f t="shared" si="13"/>
        <v>..</v>
      </c>
      <c r="J154" s="136">
        <f t="shared" si="14"/>
        <v>-213.57701118349522</v>
      </c>
      <c r="K154" s="137" t="str">
        <f t="shared" si="15"/>
        <v>..</v>
      </c>
      <c r="L154" s="138" t="str">
        <f t="shared" si="16"/>
        <v/>
      </c>
      <c r="M154" s="154" t="str">
        <f t="shared" si="17"/>
        <v/>
      </c>
      <c r="N154" s="139"/>
      <c r="O154" s="138"/>
      <c r="P154" s="258"/>
    </row>
    <row r="155" spans="1:16" ht="15" customHeight="1">
      <c r="A155" s="133" t="s">
        <v>343</v>
      </c>
      <c r="B155" s="148" t="str">
        <f t="shared" si="12"/>
        <v>NO</v>
      </c>
      <c r="C155" s="149" t="s">
        <v>65</v>
      </c>
      <c r="D155" s="134"/>
      <c r="E155" s="135" t="str">
        <f>IF(ISERROR(HLOOKUP(A155,'CDIS Outward debt'!$B:$BD,260,0)),"..",HLOOKUP(A155,'CDIS Outward debt'!$B:$BD,260,0))</f>
        <v>..</v>
      </c>
      <c r="F155" s="136">
        <v>22.605597987526899</v>
      </c>
      <c r="G155" s="135" t="str">
        <f>IF(ISERROR(HLOOKUP(A155,'CDIS Inward debt'!B:BY,260,0)),"..",HLOOKUP(A155,'CDIS Inward debt'!B:BY,260,0))</f>
        <v>..</v>
      </c>
      <c r="H155" s="136">
        <f>VLOOKUP(A155,'CDIS Outward debt'!$2:$247,65,0)</f>
        <v>122.742248820209</v>
      </c>
      <c r="I155" s="135" t="str">
        <f t="shared" si="13"/>
        <v>..</v>
      </c>
      <c r="J155" s="136">
        <f t="shared" si="14"/>
        <v>-100.13665083268211</v>
      </c>
      <c r="K155" s="137" t="str">
        <f t="shared" si="15"/>
        <v>..</v>
      </c>
      <c r="L155" s="138" t="str">
        <f t="shared" si="16"/>
        <v/>
      </c>
      <c r="M155" s="154" t="str">
        <f t="shared" si="17"/>
        <v/>
      </c>
      <c r="N155" s="139"/>
      <c r="O155" s="138"/>
      <c r="P155" s="258"/>
    </row>
    <row r="156" spans="1:16" ht="15" customHeight="1">
      <c r="A156" s="133" t="s">
        <v>177</v>
      </c>
      <c r="B156" s="148" t="str">
        <f t="shared" si="12"/>
        <v>NO</v>
      </c>
      <c r="C156" s="149" t="s">
        <v>65</v>
      </c>
      <c r="D156" s="134"/>
      <c r="E156" s="135" t="str">
        <f>IF(ISERROR(HLOOKUP(A156,'CDIS Outward debt'!$B:$BD,260,0)),"..",HLOOKUP(A156,'CDIS Outward debt'!$B:$BD,260,0))</f>
        <v>..</v>
      </c>
      <c r="F156" s="136">
        <v>18.865379445152399</v>
      </c>
      <c r="G156" s="135">
        <f>IF(ISERROR(HLOOKUP(A156,'CDIS Inward debt'!B:BY,260,0)),"..",HLOOKUP(A156,'CDIS Inward debt'!B:BY,260,0))</f>
        <v>1379.2808</v>
      </c>
      <c r="H156" s="136">
        <f>VLOOKUP(A156,'CDIS Outward debt'!$2:$247,65,0)</f>
        <v>168.03999027273599</v>
      </c>
      <c r="I156" s="135" t="str">
        <f t="shared" si="13"/>
        <v>..</v>
      </c>
      <c r="J156" s="136">
        <f t="shared" si="14"/>
        <v>-149.17461082758359</v>
      </c>
      <c r="K156" s="137" t="str">
        <f t="shared" si="15"/>
        <v>..</v>
      </c>
      <c r="L156" s="138" t="str">
        <f t="shared" si="16"/>
        <v/>
      </c>
      <c r="M156" s="154" t="str">
        <f t="shared" si="17"/>
        <v/>
      </c>
      <c r="N156" s="139"/>
      <c r="O156" s="138"/>
      <c r="P156" s="258"/>
    </row>
    <row r="157" spans="1:16" ht="15" customHeight="1">
      <c r="A157" s="133" t="s">
        <v>95</v>
      </c>
      <c r="B157" s="148" t="str">
        <f t="shared" si="12"/>
        <v>NO</v>
      </c>
      <c r="C157" s="149" t="s">
        <v>65</v>
      </c>
      <c r="D157" s="134"/>
      <c r="E157" s="135" t="str">
        <f>IF(ISERROR(HLOOKUP(A157,'CDIS Outward debt'!$B:$BD,260,0)),"..",HLOOKUP(A157,'CDIS Outward debt'!$B:$BD,260,0))</f>
        <v>..</v>
      </c>
      <c r="F157" s="136">
        <v>18.2873388143814</v>
      </c>
      <c r="G157" s="135" t="str">
        <f>IF(ISERROR(HLOOKUP(A157,'CDIS Inward debt'!B:BY,260,0)),"..",HLOOKUP(A157,'CDIS Inward debt'!B:BY,260,0))</f>
        <v>..</v>
      </c>
      <c r="H157" s="136">
        <f>VLOOKUP(A157,'CDIS Outward debt'!$2:$247,65,0)</f>
        <v>0.93410823336164095</v>
      </c>
      <c r="I157" s="135" t="str">
        <f t="shared" si="13"/>
        <v>..</v>
      </c>
      <c r="J157" s="136">
        <f t="shared" si="14"/>
        <v>17.353230581019758</v>
      </c>
      <c r="K157" s="137" t="str">
        <f t="shared" si="15"/>
        <v>..</v>
      </c>
      <c r="L157" s="138" t="str">
        <f t="shared" si="16"/>
        <v/>
      </c>
      <c r="M157" s="154" t="str">
        <f t="shared" si="17"/>
        <v/>
      </c>
      <c r="N157" s="139"/>
      <c r="O157" s="138"/>
      <c r="P157" s="258"/>
    </row>
    <row r="158" spans="1:16" ht="15" customHeight="1">
      <c r="A158" s="133" t="s">
        <v>294</v>
      </c>
      <c r="B158" s="148" t="str">
        <f t="shared" si="12"/>
        <v>NO</v>
      </c>
      <c r="C158" s="149" t="s">
        <v>65</v>
      </c>
      <c r="D158" s="134"/>
      <c r="E158" s="135" t="str">
        <f>IF(ISERROR(HLOOKUP(A158,'CDIS Outward debt'!$B:$BD,260,0)),"..",HLOOKUP(A158,'CDIS Outward debt'!$B:$BD,260,0))</f>
        <v>..</v>
      </c>
      <c r="F158" s="136">
        <v>18.1198202783327</v>
      </c>
      <c r="G158" s="135" t="str">
        <f>IF(ISERROR(HLOOKUP(A158,'CDIS Inward debt'!B:BY,260,0)),"..",HLOOKUP(A158,'CDIS Inward debt'!B:BY,260,0))</f>
        <v>..</v>
      </c>
      <c r="H158" s="136">
        <f>VLOOKUP(A158,'CDIS Outward debt'!$2:$247,65,0)</f>
        <v>26.681748906609599</v>
      </c>
      <c r="I158" s="135" t="str">
        <f t="shared" si="13"/>
        <v>..</v>
      </c>
      <c r="J158" s="136">
        <f t="shared" si="14"/>
        <v>-8.5619286282768989</v>
      </c>
      <c r="K158" s="137" t="str">
        <f t="shared" si="15"/>
        <v>..</v>
      </c>
      <c r="L158" s="138" t="str">
        <f t="shared" si="16"/>
        <v/>
      </c>
      <c r="M158" s="154" t="str">
        <f t="shared" si="17"/>
        <v/>
      </c>
      <c r="N158" s="139"/>
      <c r="O158" s="138"/>
      <c r="P158" s="258"/>
    </row>
    <row r="159" spans="1:16" ht="15" customHeight="1">
      <c r="A159" s="133" t="s">
        <v>239</v>
      </c>
      <c r="B159" s="148" t="str">
        <f t="shared" si="12"/>
        <v>NO</v>
      </c>
      <c r="C159" s="149" t="s">
        <v>65</v>
      </c>
      <c r="D159" s="134"/>
      <c r="E159" s="135" t="str">
        <f>IF(ISERROR(HLOOKUP(A159,'CDIS Outward debt'!$B:$BD,260,0)),"..",HLOOKUP(A159,'CDIS Outward debt'!$B:$BD,260,0))</f>
        <v>..</v>
      </c>
      <c r="F159" s="136">
        <v>16.37</v>
      </c>
      <c r="G159" s="135" t="str">
        <f>IF(ISERROR(HLOOKUP(A159,'CDIS Inward debt'!B:BY,260,0)),"..",HLOOKUP(A159,'CDIS Inward debt'!B:BY,260,0))</f>
        <v>..</v>
      </c>
      <c r="H159" s="136">
        <f>VLOOKUP(A159,'CDIS Outward debt'!$2:$247,65,0)</f>
        <v>83.498773201356698</v>
      </c>
      <c r="I159" s="135" t="str">
        <f t="shared" si="13"/>
        <v>..</v>
      </c>
      <c r="J159" s="136">
        <f t="shared" si="14"/>
        <v>-67.128773201356694</v>
      </c>
      <c r="K159" s="137" t="str">
        <f t="shared" si="15"/>
        <v>..</v>
      </c>
      <c r="L159" s="138" t="str">
        <f t="shared" si="16"/>
        <v/>
      </c>
      <c r="M159" s="154" t="str">
        <f t="shared" si="17"/>
        <v/>
      </c>
      <c r="N159" s="139"/>
      <c r="O159" s="138"/>
      <c r="P159" s="258"/>
    </row>
    <row r="160" spans="1:16" ht="15" customHeight="1">
      <c r="A160" s="133" t="s">
        <v>341</v>
      </c>
      <c r="B160" s="148" t="str">
        <f t="shared" si="12"/>
        <v>NO</v>
      </c>
      <c r="C160" s="149" t="s">
        <v>65</v>
      </c>
      <c r="D160" s="134"/>
      <c r="E160" s="135" t="str">
        <f>IF(ISERROR(HLOOKUP(A160,'CDIS Outward debt'!$B:$BD,260,0)),"..",HLOOKUP(A160,'CDIS Outward debt'!$B:$BD,260,0))</f>
        <v>..</v>
      </c>
      <c r="F160" s="136">
        <v>15.36518287542</v>
      </c>
      <c r="G160" s="135" t="str">
        <f>IF(ISERROR(HLOOKUP(A160,'CDIS Inward debt'!B:BY,260,0)),"..",HLOOKUP(A160,'CDIS Inward debt'!B:BY,260,0))</f>
        <v>..</v>
      </c>
      <c r="H160" s="136">
        <f>VLOOKUP(A160,'CDIS Outward debt'!$2:$247,65,0)</f>
        <v>561.754286011761</v>
      </c>
      <c r="I160" s="135" t="str">
        <f t="shared" si="13"/>
        <v>..</v>
      </c>
      <c r="J160" s="136">
        <f t="shared" si="14"/>
        <v>-546.38910313634096</v>
      </c>
      <c r="K160" s="137" t="str">
        <f t="shared" si="15"/>
        <v>..</v>
      </c>
      <c r="L160" s="138" t="str">
        <f t="shared" si="16"/>
        <v/>
      </c>
      <c r="M160" s="154" t="str">
        <f t="shared" si="17"/>
        <v/>
      </c>
      <c r="N160" s="139"/>
      <c r="O160" s="138"/>
      <c r="P160" s="258"/>
    </row>
    <row r="161" spans="1:16" ht="15" customHeight="1">
      <c r="A161" s="133" t="s">
        <v>275</v>
      </c>
      <c r="B161" s="148" t="str">
        <f t="shared" si="12"/>
        <v>NO</v>
      </c>
      <c r="C161" s="149" t="s">
        <v>65</v>
      </c>
      <c r="D161" s="134"/>
      <c r="E161" s="135" t="str">
        <f>IF(ISERROR(HLOOKUP(A161,'CDIS Outward debt'!$B:$BD,260,0)),"..",HLOOKUP(A161,'CDIS Outward debt'!$B:$BD,260,0))</f>
        <v>..</v>
      </c>
      <c r="F161" s="136">
        <v>14.609669478511799</v>
      </c>
      <c r="G161" s="135" t="str">
        <f>IF(ISERROR(HLOOKUP(A161,'CDIS Inward debt'!B:BY,260,0)),"..",HLOOKUP(A161,'CDIS Inward debt'!B:BY,260,0))</f>
        <v>..</v>
      </c>
      <c r="H161" s="136">
        <f>VLOOKUP(A161,'CDIS Outward debt'!$2:$247,65,0)</f>
        <v>72.042343254811001</v>
      </c>
      <c r="I161" s="135" t="str">
        <f t="shared" si="13"/>
        <v>..</v>
      </c>
      <c r="J161" s="136">
        <f t="shared" si="14"/>
        <v>-57.432673776299204</v>
      </c>
      <c r="K161" s="137" t="str">
        <f t="shared" si="15"/>
        <v>..</v>
      </c>
      <c r="L161" s="138" t="str">
        <f t="shared" si="16"/>
        <v/>
      </c>
      <c r="M161" s="154" t="str">
        <f t="shared" si="17"/>
        <v/>
      </c>
      <c r="N161" s="139"/>
      <c r="O161" s="138"/>
      <c r="P161" s="258"/>
    </row>
    <row r="162" spans="1:16" ht="15" customHeight="1">
      <c r="A162" s="133" t="s">
        <v>116</v>
      </c>
      <c r="B162" s="148" t="str">
        <f t="shared" si="12"/>
        <v>NO</v>
      </c>
      <c r="C162" s="149" t="s">
        <v>65</v>
      </c>
      <c r="D162" s="134"/>
      <c r="E162" s="135" t="str">
        <f>IF(ISERROR(HLOOKUP(A162,'CDIS Outward debt'!$B:$BD,260,0)),"..",HLOOKUP(A162,'CDIS Outward debt'!$B:$BD,260,0))</f>
        <v>..</v>
      </c>
      <c r="F162" s="136">
        <v>12.9455469130091</v>
      </c>
      <c r="G162" s="135" t="str">
        <f>IF(ISERROR(HLOOKUP(A162,'CDIS Inward debt'!B:BY,260,0)),"..",HLOOKUP(A162,'CDIS Inward debt'!B:BY,260,0))</f>
        <v>..</v>
      </c>
      <c r="H162" s="136">
        <f>VLOOKUP(A162,'CDIS Outward debt'!$2:$247,65,0)</f>
        <v>259.52355995260001</v>
      </c>
      <c r="I162" s="135" t="str">
        <f t="shared" si="13"/>
        <v>..</v>
      </c>
      <c r="J162" s="136">
        <f t="shared" si="14"/>
        <v>-246.5780130395909</v>
      </c>
      <c r="K162" s="137" t="str">
        <f t="shared" si="15"/>
        <v>..</v>
      </c>
      <c r="L162" s="138" t="str">
        <f t="shared" si="16"/>
        <v/>
      </c>
      <c r="M162" s="154" t="str">
        <f t="shared" si="17"/>
        <v/>
      </c>
      <c r="N162" s="139"/>
      <c r="O162" s="138"/>
      <c r="P162" s="258"/>
    </row>
    <row r="163" spans="1:16" ht="15" customHeight="1">
      <c r="A163" s="133" t="s">
        <v>99</v>
      </c>
      <c r="B163" s="148" t="str">
        <f t="shared" si="12"/>
        <v>NO</v>
      </c>
      <c r="C163" s="149" t="s">
        <v>65</v>
      </c>
      <c r="D163" s="134"/>
      <c r="E163" s="135" t="str">
        <f>IF(ISERROR(HLOOKUP(A163,'CDIS Outward debt'!$B:$BD,260,0)),"..",HLOOKUP(A163,'CDIS Outward debt'!$B:$BD,260,0))</f>
        <v>..</v>
      </c>
      <c r="F163" s="136">
        <v>12.524230976358099</v>
      </c>
      <c r="G163" s="135">
        <f>IF(ISERROR(HLOOKUP(A163,'CDIS Inward debt'!B:BY,260,0)),"..",HLOOKUP(A163,'CDIS Inward debt'!B:BY,260,0))</f>
        <v>616.43267000000003</v>
      </c>
      <c r="H163" s="136">
        <f>VLOOKUP(A163,'CDIS Outward debt'!$2:$247,65,0)</f>
        <v>163.97107719931299</v>
      </c>
      <c r="I163" s="135" t="str">
        <f t="shared" si="13"/>
        <v>..</v>
      </c>
      <c r="J163" s="136">
        <f t="shared" si="14"/>
        <v>-151.44684622295489</v>
      </c>
      <c r="K163" s="137" t="str">
        <f t="shared" si="15"/>
        <v>..</v>
      </c>
      <c r="L163" s="138" t="str">
        <f t="shared" si="16"/>
        <v/>
      </c>
      <c r="M163" s="154" t="str">
        <f t="shared" si="17"/>
        <v/>
      </c>
      <c r="N163" s="139"/>
      <c r="O163" s="138"/>
      <c r="P163" s="258"/>
    </row>
    <row r="164" spans="1:16" ht="15" customHeight="1">
      <c r="A164" s="133" t="s">
        <v>339</v>
      </c>
      <c r="B164" s="148" t="str">
        <f t="shared" si="12"/>
        <v>NO</v>
      </c>
      <c r="C164" s="149" t="s">
        <v>65</v>
      </c>
      <c r="D164" s="134"/>
      <c r="E164" s="135" t="str">
        <f>IF(ISERROR(HLOOKUP(A164,'CDIS Outward debt'!$B:$BD,260,0)),"..",HLOOKUP(A164,'CDIS Outward debt'!$B:$BD,260,0))</f>
        <v>..</v>
      </c>
      <c r="F164" s="136">
        <v>10.8819355930748</v>
      </c>
      <c r="G164" s="135" t="str">
        <f>IF(ISERROR(HLOOKUP(A164,'CDIS Inward debt'!B:BY,260,0)),"..",HLOOKUP(A164,'CDIS Inward debt'!B:BY,260,0))</f>
        <v>..</v>
      </c>
      <c r="H164" s="136">
        <f>VLOOKUP(A164,'CDIS Outward debt'!$2:$247,65,0)</f>
        <v>3.9599837828645699</v>
      </c>
      <c r="I164" s="135" t="str">
        <f t="shared" si="13"/>
        <v>..</v>
      </c>
      <c r="J164" s="136">
        <f t="shared" si="14"/>
        <v>6.9219518102102304</v>
      </c>
      <c r="K164" s="137" t="str">
        <f t="shared" si="15"/>
        <v>..</v>
      </c>
      <c r="L164" s="138" t="str">
        <f t="shared" si="16"/>
        <v/>
      </c>
      <c r="M164" s="154" t="str">
        <f t="shared" si="17"/>
        <v/>
      </c>
      <c r="N164" s="139"/>
      <c r="O164" s="138"/>
      <c r="P164" s="258"/>
    </row>
    <row r="165" spans="1:16" ht="15" customHeight="1">
      <c r="A165" s="133" t="s">
        <v>304</v>
      </c>
      <c r="B165" s="148" t="str">
        <f t="shared" si="12"/>
        <v>NO</v>
      </c>
      <c r="C165" s="149" t="s">
        <v>65</v>
      </c>
      <c r="D165" s="134"/>
      <c r="E165" s="135" t="str">
        <f>IF(ISERROR(HLOOKUP(A165,'CDIS Outward debt'!$B:$BD,260,0)),"..",HLOOKUP(A165,'CDIS Outward debt'!$B:$BD,260,0))</f>
        <v>..</v>
      </c>
      <c r="F165" s="136">
        <v>9.4297252022021691</v>
      </c>
      <c r="G165" s="135" t="str">
        <f>IF(ISERROR(HLOOKUP(A165,'CDIS Inward debt'!B:BY,260,0)),"..",HLOOKUP(A165,'CDIS Inward debt'!B:BY,260,0))</f>
        <v>..</v>
      </c>
      <c r="H165" s="136">
        <f>VLOOKUP(A165,'CDIS Outward debt'!$2:$247,65,0)</f>
        <v>746.68586397199999</v>
      </c>
      <c r="I165" s="135" t="str">
        <f t="shared" si="13"/>
        <v>..</v>
      </c>
      <c r="J165" s="136">
        <f t="shared" si="14"/>
        <v>-737.25613876979787</v>
      </c>
      <c r="K165" s="137" t="str">
        <f t="shared" si="15"/>
        <v>..</v>
      </c>
      <c r="L165" s="138" t="str">
        <f t="shared" si="16"/>
        <v/>
      </c>
      <c r="M165" s="154" t="str">
        <f t="shared" si="17"/>
        <v/>
      </c>
      <c r="N165" s="139"/>
      <c r="O165" s="138"/>
      <c r="P165" s="258"/>
    </row>
    <row r="166" spans="1:16" ht="15" customHeight="1">
      <c r="A166" s="133" t="s">
        <v>297</v>
      </c>
      <c r="B166" s="148" t="str">
        <f t="shared" si="12"/>
        <v>NO</v>
      </c>
      <c r="C166" s="149" t="s">
        <v>65</v>
      </c>
      <c r="D166" s="134"/>
      <c r="E166" s="135" t="str">
        <f>IF(ISERROR(HLOOKUP(A166,'CDIS Outward debt'!$B:$BD,260,0)),"..",HLOOKUP(A166,'CDIS Outward debt'!$B:$BD,260,0))</f>
        <v>..</v>
      </c>
      <c r="F166" s="136">
        <v>8.7437581764431407</v>
      </c>
      <c r="G166" s="135" t="str">
        <f>IF(ISERROR(HLOOKUP(A166,'CDIS Inward debt'!B:BY,260,0)),"..",HLOOKUP(A166,'CDIS Inward debt'!B:BY,260,0))</f>
        <v>..</v>
      </c>
      <c r="H166" s="136">
        <f>VLOOKUP(A166,'CDIS Outward debt'!$2:$247,65,0)</f>
        <v>908.80276044772597</v>
      </c>
      <c r="I166" s="135" t="str">
        <f t="shared" si="13"/>
        <v>..</v>
      </c>
      <c r="J166" s="136">
        <f t="shared" si="14"/>
        <v>-900.05900227128279</v>
      </c>
      <c r="K166" s="137" t="str">
        <f t="shared" si="15"/>
        <v>..</v>
      </c>
      <c r="L166" s="138" t="str">
        <f t="shared" si="16"/>
        <v/>
      </c>
      <c r="M166" s="154" t="str">
        <f t="shared" si="17"/>
        <v/>
      </c>
      <c r="N166" s="139"/>
      <c r="O166" s="138"/>
      <c r="P166" s="258"/>
    </row>
    <row r="167" spans="1:16" ht="15" customHeight="1">
      <c r="A167" s="133" t="s">
        <v>242</v>
      </c>
      <c r="B167" s="148" t="str">
        <f t="shared" si="12"/>
        <v>NO</v>
      </c>
      <c r="C167" s="149" t="s">
        <v>65</v>
      </c>
      <c r="D167" s="134"/>
      <c r="E167" s="135" t="str">
        <f>IF(ISERROR(HLOOKUP(A167,'CDIS Outward debt'!$B:$BD,260,0)),"..",HLOOKUP(A167,'CDIS Outward debt'!$B:$BD,260,0))</f>
        <v>..</v>
      </c>
      <c r="F167" s="136">
        <v>8.5235302580603101</v>
      </c>
      <c r="G167" s="135" t="str">
        <f>IF(ISERROR(HLOOKUP(A167,'CDIS Inward debt'!B:BY,260,0)),"..",HLOOKUP(A167,'CDIS Inward debt'!B:BY,260,0))</f>
        <v>..</v>
      </c>
      <c r="H167" s="136">
        <f>VLOOKUP(A167,'CDIS Outward debt'!$2:$247,65,0)</f>
        <v>1039.73854266492</v>
      </c>
      <c r="I167" s="135" t="str">
        <f t="shared" si="13"/>
        <v>..</v>
      </c>
      <c r="J167" s="136">
        <f t="shared" si="14"/>
        <v>-1031.2150124068596</v>
      </c>
      <c r="K167" s="137" t="str">
        <f t="shared" si="15"/>
        <v>..</v>
      </c>
      <c r="L167" s="138" t="str">
        <f t="shared" si="16"/>
        <v/>
      </c>
      <c r="M167" s="154" t="str">
        <f t="shared" si="17"/>
        <v/>
      </c>
      <c r="N167" s="139"/>
      <c r="O167" s="138"/>
      <c r="P167" s="258"/>
    </row>
    <row r="168" spans="1:16" ht="15" customHeight="1">
      <c r="A168" s="133" t="s">
        <v>300</v>
      </c>
      <c r="B168" s="148" t="str">
        <f t="shared" si="12"/>
        <v>NO</v>
      </c>
      <c r="C168" s="149" t="s">
        <v>65</v>
      </c>
      <c r="D168" s="134"/>
      <c r="E168" s="135" t="str">
        <f>IF(ISERROR(HLOOKUP(A168,'CDIS Outward debt'!$B:$BD,260,0)),"..",HLOOKUP(A168,'CDIS Outward debt'!$B:$BD,260,0))</f>
        <v>..</v>
      </c>
      <c r="F168" s="136">
        <v>8.2647270000000006</v>
      </c>
      <c r="G168" s="135" t="str">
        <f>IF(ISERROR(HLOOKUP(A168,'CDIS Inward debt'!B:BY,260,0)),"..",HLOOKUP(A168,'CDIS Inward debt'!B:BY,260,0))</f>
        <v>..</v>
      </c>
      <c r="H168" s="136">
        <f>VLOOKUP(A168,'CDIS Outward debt'!$2:$247,65,0)</f>
        <v>22.396755370550199</v>
      </c>
      <c r="I168" s="135" t="str">
        <f t="shared" si="13"/>
        <v>..</v>
      </c>
      <c r="J168" s="136">
        <f t="shared" si="14"/>
        <v>-14.132028370550199</v>
      </c>
      <c r="K168" s="137" t="str">
        <f t="shared" si="15"/>
        <v>..</v>
      </c>
      <c r="L168" s="138" t="str">
        <f t="shared" si="16"/>
        <v/>
      </c>
      <c r="M168" s="154" t="str">
        <f t="shared" si="17"/>
        <v/>
      </c>
      <c r="N168" s="139"/>
      <c r="O168" s="138"/>
      <c r="P168" s="258"/>
    </row>
    <row r="169" spans="1:16" ht="15" customHeight="1">
      <c r="A169" s="133" t="s">
        <v>147</v>
      </c>
      <c r="B169" s="148" t="str">
        <f t="shared" si="12"/>
        <v>NO</v>
      </c>
      <c r="C169" s="149" t="s">
        <v>65</v>
      </c>
      <c r="D169" s="134"/>
      <c r="E169" s="135" t="str">
        <f>IF(ISERROR(HLOOKUP(A169,'CDIS Outward debt'!$B:$BD,260,0)),"..",HLOOKUP(A169,'CDIS Outward debt'!$B:$BD,260,0))</f>
        <v>..</v>
      </c>
      <c r="F169" s="136">
        <v>7.85618813822669</v>
      </c>
      <c r="G169" s="135">
        <f>IF(ISERROR(HLOOKUP(A169,'CDIS Inward debt'!B:BY,260,0)),"..",HLOOKUP(A169,'CDIS Inward debt'!B:BY,260,0))</f>
        <v>1131.5642458100599</v>
      </c>
      <c r="H169" s="136">
        <f>VLOOKUP(A169,'CDIS Outward debt'!$2:$247,65,0)</f>
        <v>84.260811487400005</v>
      </c>
      <c r="I169" s="135" t="str">
        <f t="shared" si="13"/>
        <v>..</v>
      </c>
      <c r="J169" s="136">
        <f t="shared" si="14"/>
        <v>-76.40462334917332</v>
      </c>
      <c r="K169" s="137" t="str">
        <f t="shared" si="15"/>
        <v>..</v>
      </c>
      <c r="L169" s="138" t="str">
        <f t="shared" si="16"/>
        <v/>
      </c>
      <c r="M169" s="154" t="str">
        <f t="shared" si="17"/>
        <v/>
      </c>
      <c r="N169" s="139"/>
      <c r="O169" s="138"/>
      <c r="P169" s="258"/>
    </row>
    <row r="170" spans="1:16" ht="15" customHeight="1">
      <c r="A170" s="133" t="s">
        <v>352</v>
      </c>
      <c r="B170" s="148" t="str">
        <f t="shared" si="12"/>
        <v>NO</v>
      </c>
      <c r="C170" s="149" t="s">
        <v>65</v>
      </c>
      <c r="D170" s="134"/>
      <c r="E170" s="135" t="str">
        <f>IF(ISERROR(HLOOKUP(A170,'CDIS Outward debt'!$B:$BD,260,0)),"..",HLOOKUP(A170,'CDIS Outward debt'!$B:$BD,260,0))</f>
        <v>..</v>
      </c>
      <c r="F170" s="136">
        <v>7.7414589550556103</v>
      </c>
      <c r="G170" s="135" t="str">
        <f>IF(ISERROR(HLOOKUP(A170,'CDIS Inward debt'!B:BY,260,0)),"..",HLOOKUP(A170,'CDIS Inward debt'!B:BY,260,0))</f>
        <v>..</v>
      </c>
      <c r="H170" s="136">
        <f>VLOOKUP(A170,'CDIS Outward debt'!$2:$247,65,0)</f>
        <v>8.5431556360999998</v>
      </c>
      <c r="I170" s="135" t="str">
        <f t="shared" si="13"/>
        <v>..</v>
      </c>
      <c r="J170" s="136">
        <f t="shared" si="14"/>
        <v>-0.80169668104438951</v>
      </c>
      <c r="K170" s="137" t="str">
        <f t="shared" si="15"/>
        <v>..</v>
      </c>
      <c r="L170" s="138" t="str">
        <f t="shared" si="16"/>
        <v/>
      </c>
      <c r="M170" s="154" t="str">
        <f t="shared" si="17"/>
        <v/>
      </c>
      <c r="N170" s="139"/>
      <c r="O170" s="138"/>
      <c r="P170" s="258"/>
    </row>
    <row r="171" spans="1:16" ht="15" customHeight="1">
      <c r="A171" s="133" t="s">
        <v>357</v>
      </c>
      <c r="B171" s="148" t="str">
        <f t="shared" si="12"/>
        <v>NO</v>
      </c>
      <c r="C171" s="149" t="s">
        <v>65</v>
      </c>
      <c r="D171" s="134"/>
      <c r="E171" s="135" t="str">
        <f>IF(ISERROR(HLOOKUP(A171,'CDIS Outward debt'!$B:$BD,260,0)),"..",HLOOKUP(A171,'CDIS Outward debt'!$B:$BD,260,0))</f>
        <v>..</v>
      </c>
      <c r="F171" s="136">
        <v>7.0521861777150896</v>
      </c>
      <c r="G171" s="135" t="str">
        <f>IF(ISERROR(HLOOKUP(A171,'CDIS Inward debt'!B:BY,260,0)),"..",HLOOKUP(A171,'CDIS Inward debt'!B:BY,260,0))</f>
        <v>..</v>
      </c>
      <c r="H171" s="136">
        <f>VLOOKUP(A171,'CDIS Outward debt'!$2:$247,65,0)</f>
        <v>1.14352925801287</v>
      </c>
      <c r="I171" s="135" t="str">
        <f t="shared" si="13"/>
        <v>..</v>
      </c>
      <c r="J171" s="136">
        <f t="shared" si="14"/>
        <v>5.9086569197022198</v>
      </c>
      <c r="K171" s="137" t="str">
        <f t="shared" si="15"/>
        <v>..</v>
      </c>
      <c r="L171" s="138" t="str">
        <f t="shared" si="16"/>
        <v/>
      </c>
      <c r="M171" s="154" t="str">
        <f t="shared" si="17"/>
        <v/>
      </c>
      <c r="N171" s="139"/>
      <c r="O171" s="138"/>
      <c r="P171" s="258"/>
    </row>
    <row r="172" spans="1:16" ht="15" customHeight="1">
      <c r="A172" s="133" t="s">
        <v>265</v>
      </c>
      <c r="B172" s="148" t="str">
        <f t="shared" si="12"/>
        <v>NO</v>
      </c>
      <c r="C172" s="149" t="s">
        <v>65</v>
      </c>
      <c r="D172" s="134"/>
      <c r="E172" s="135" t="str">
        <f>IF(ISERROR(HLOOKUP(A172,'CDIS Outward debt'!$B:$BD,260,0)),"..",HLOOKUP(A172,'CDIS Outward debt'!$B:$BD,260,0))</f>
        <v>..</v>
      </c>
      <c r="F172" s="136">
        <v>6.8349485509684298</v>
      </c>
      <c r="G172" s="135" t="str">
        <f>IF(ISERROR(HLOOKUP(A172,'CDIS Inward debt'!B:BY,260,0)),"..",HLOOKUP(A172,'CDIS Inward debt'!B:BY,260,0))</f>
        <v>..</v>
      </c>
      <c r="H172" s="136">
        <f>VLOOKUP(A172,'CDIS Outward debt'!$2:$247,65,0)</f>
        <v>26.3681383699127</v>
      </c>
      <c r="I172" s="135" t="str">
        <f t="shared" si="13"/>
        <v>..</v>
      </c>
      <c r="J172" s="136">
        <f t="shared" si="14"/>
        <v>-19.533189818944269</v>
      </c>
      <c r="K172" s="137" t="str">
        <f t="shared" si="15"/>
        <v>..</v>
      </c>
      <c r="L172" s="138" t="str">
        <f t="shared" si="16"/>
        <v/>
      </c>
      <c r="M172" s="154" t="str">
        <f t="shared" si="17"/>
        <v/>
      </c>
      <c r="N172" s="139"/>
      <c r="O172" s="138"/>
      <c r="P172" s="258"/>
    </row>
    <row r="173" spans="1:16" ht="15" customHeight="1">
      <c r="A173" s="133" t="s">
        <v>307</v>
      </c>
      <c r="B173" s="148" t="str">
        <f t="shared" si="12"/>
        <v>NO</v>
      </c>
      <c r="C173" s="149" t="s">
        <v>65</v>
      </c>
      <c r="D173" s="134"/>
      <c r="E173" s="135" t="str">
        <f>IF(ISERROR(HLOOKUP(A173,'CDIS Outward debt'!$B:$BD,260,0)),"..",HLOOKUP(A173,'CDIS Outward debt'!$B:$BD,260,0))</f>
        <v>..</v>
      </c>
      <c r="F173" s="136">
        <v>6.7905940991604599</v>
      </c>
      <c r="G173" s="135" t="str">
        <f>IF(ISERROR(HLOOKUP(A173,'CDIS Inward debt'!B:BY,260,0)),"..",HLOOKUP(A173,'CDIS Inward debt'!B:BY,260,0))</f>
        <v>..</v>
      </c>
      <c r="H173" s="136">
        <f>VLOOKUP(A173,'CDIS Outward debt'!$2:$247,65,0)</f>
        <v>273.05144224086098</v>
      </c>
      <c r="I173" s="135" t="str">
        <f t="shared" si="13"/>
        <v>..</v>
      </c>
      <c r="J173" s="136">
        <f t="shared" si="14"/>
        <v>-266.26084814170054</v>
      </c>
      <c r="K173" s="137" t="str">
        <f t="shared" si="15"/>
        <v>..</v>
      </c>
      <c r="L173" s="138" t="str">
        <f t="shared" si="16"/>
        <v/>
      </c>
      <c r="M173" s="154" t="str">
        <f t="shared" si="17"/>
        <v/>
      </c>
      <c r="N173" s="139"/>
      <c r="O173" s="138"/>
      <c r="P173" s="258"/>
    </row>
    <row r="174" spans="1:16" ht="15" customHeight="1">
      <c r="A174" s="133" t="s">
        <v>152</v>
      </c>
      <c r="B174" s="148" t="str">
        <f t="shared" si="12"/>
        <v>NO</v>
      </c>
      <c r="C174" s="149" t="s">
        <v>65</v>
      </c>
      <c r="D174" s="134"/>
      <c r="E174" s="135" t="str">
        <f>IF(ISERROR(HLOOKUP(A174,'CDIS Outward debt'!$B:$BD,260,0)),"..",HLOOKUP(A174,'CDIS Outward debt'!$B:$BD,260,0))</f>
        <v>..</v>
      </c>
      <c r="F174" s="136">
        <v>6.7094408140095396</v>
      </c>
      <c r="G174" s="135">
        <f>IF(ISERROR(HLOOKUP(A174,'CDIS Inward debt'!B:BY,260,0)),"..",HLOOKUP(A174,'CDIS Inward debt'!B:BY,260,0))</f>
        <v>1809.74091693986</v>
      </c>
      <c r="H174" s="136">
        <f>VLOOKUP(A174,'CDIS Outward debt'!$2:$247,65,0)</f>
        <v>66.573952215639594</v>
      </c>
      <c r="I174" s="135" t="str">
        <f t="shared" si="13"/>
        <v>..</v>
      </c>
      <c r="J174" s="136">
        <f t="shared" si="14"/>
        <v>-59.864511401630054</v>
      </c>
      <c r="K174" s="137" t="str">
        <f t="shared" si="15"/>
        <v>..</v>
      </c>
      <c r="L174" s="138" t="str">
        <f t="shared" si="16"/>
        <v/>
      </c>
      <c r="M174" s="154" t="str">
        <f t="shared" si="17"/>
        <v/>
      </c>
      <c r="N174" s="139"/>
      <c r="O174" s="138"/>
      <c r="P174" s="258"/>
    </row>
    <row r="175" spans="1:16" ht="15" customHeight="1">
      <c r="A175" s="133" t="s">
        <v>106</v>
      </c>
      <c r="B175" s="148" t="str">
        <f t="shared" si="12"/>
        <v>NO</v>
      </c>
      <c r="C175" s="149" t="s">
        <v>65</v>
      </c>
      <c r="D175" s="134"/>
      <c r="E175" s="135" t="str">
        <f>IF(ISERROR(HLOOKUP(A175,'CDIS Outward debt'!$B:$BD,260,0)),"..",HLOOKUP(A175,'CDIS Outward debt'!$B:$BD,260,0))</f>
        <v>..</v>
      </c>
      <c r="F175" s="136">
        <v>6.6852517389415498</v>
      </c>
      <c r="G175" s="135" t="str">
        <f>IF(ISERROR(HLOOKUP(A175,'CDIS Inward debt'!B:BY,260,0)),"..",HLOOKUP(A175,'CDIS Inward debt'!B:BY,260,0))</f>
        <v>..</v>
      </c>
      <c r="H175" s="136">
        <f>VLOOKUP(A175,'CDIS Outward debt'!$2:$247,65,0)</f>
        <v>93.8885978709</v>
      </c>
      <c r="I175" s="135" t="str">
        <f t="shared" si="13"/>
        <v>..</v>
      </c>
      <c r="J175" s="136">
        <f t="shared" si="14"/>
        <v>-87.203346131958455</v>
      </c>
      <c r="K175" s="137" t="str">
        <f t="shared" si="15"/>
        <v>..</v>
      </c>
      <c r="L175" s="138" t="str">
        <f t="shared" si="16"/>
        <v/>
      </c>
      <c r="M175" s="154" t="str">
        <f t="shared" si="17"/>
        <v/>
      </c>
      <c r="N175" s="139"/>
      <c r="O175" s="138"/>
      <c r="P175" s="258"/>
    </row>
    <row r="176" spans="1:16" ht="15" customHeight="1">
      <c r="A176" s="133" t="s">
        <v>225</v>
      </c>
      <c r="B176" s="148" t="str">
        <f t="shared" si="12"/>
        <v>NO</v>
      </c>
      <c r="C176" s="149" t="s">
        <v>65</v>
      </c>
      <c r="D176" s="134"/>
      <c r="E176" s="135" t="str">
        <f>IF(ISERROR(HLOOKUP(A176,'CDIS Outward debt'!$B:$BD,260,0)),"..",HLOOKUP(A176,'CDIS Outward debt'!$B:$BD,260,0))</f>
        <v>..</v>
      </c>
      <c r="F176" s="136">
        <v>6.4412840088802401</v>
      </c>
      <c r="G176" s="135" t="str">
        <f>IF(ISERROR(HLOOKUP(A176,'CDIS Inward debt'!B:BY,260,0)),"..",HLOOKUP(A176,'CDIS Inward debt'!B:BY,260,0))</f>
        <v>..</v>
      </c>
      <c r="H176" s="136">
        <f>VLOOKUP(A176,'CDIS Outward debt'!$2:$247,65,0)</f>
        <v>8.7000386382729804</v>
      </c>
      <c r="I176" s="135" t="str">
        <f t="shared" si="13"/>
        <v>..</v>
      </c>
      <c r="J176" s="136">
        <f t="shared" si="14"/>
        <v>-2.2587546293927403</v>
      </c>
      <c r="K176" s="137" t="str">
        <f t="shared" si="15"/>
        <v>..</v>
      </c>
      <c r="L176" s="138" t="str">
        <f t="shared" si="16"/>
        <v/>
      </c>
      <c r="M176" s="154" t="str">
        <f t="shared" si="17"/>
        <v/>
      </c>
      <c r="N176" s="139"/>
      <c r="O176" s="138"/>
      <c r="P176" s="258"/>
    </row>
    <row r="177" spans="1:16" ht="15" customHeight="1">
      <c r="A177" s="133" t="s">
        <v>325</v>
      </c>
      <c r="B177" s="148" t="str">
        <f t="shared" si="12"/>
        <v>NO</v>
      </c>
      <c r="C177" s="149" t="s">
        <v>65</v>
      </c>
      <c r="D177" s="134"/>
      <c r="E177" s="135" t="str">
        <f>IF(ISERROR(HLOOKUP(A177,'CDIS Outward debt'!$B:$BD,260,0)),"..",HLOOKUP(A177,'CDIS Outward debt'!$B:$BD,260,0))</f>
        <v>..</v>
      </c>
      <c r="F177" s="136">
        <v>5.4184331358653299</v>
      </c>
      <c r="G177" s="135" t="str">
        <f>IF(ISERROR(HLOOKUP(A177,'CDIS Inward debt'!B:BY,260,0)),"..",HLOOKUP(A177,'CDIS Inward debt'!B:BY,260,0))</f>
        <v>..</v>
      </c>
      <c r="H177" s="136">
        <f>VLOOKUP(A177,'CDIS Outward debt'!$2:$247,65,0)</f>
        <v>174.36382188391099</v>
      </c>
      <c r="I177" s="135" t="str">
        <f t="shared" si="13"/>
        <v>..</v>
      </c>
      <c r="J177" s="136">
        <f t="shared" si="14"/>
        <v>-168.94538874804564</v>
      </c>
      <c r="K177" s="137" t="str">
        <f t="shared" si="15"/>
        <v>..</v>
      </c>
      <c r="L177" s="138" t="str">
        <f t="shared" si="16"/>
        <v/>
      </c>
      <c r="M177" s="154" t="str">
        <f t="shared" si="17"/>
        <v/>
      </c>
      <c r="N177" s="139"/>
      <c r="O177" s="138"/>
      <c r="P177" s="258"/>
    </row>
    <row r="178" spans="1:16" ht="15" customHeight="1">
      <c r="A178" s="133" t="s">
        <v>251</v>
      </c>
      <c r="B178" s="148" t="str">
        <f t="shared" si="12"/>
        <v>NO</v>
      </c>
      <c r="C178" s="149" t="s">
        <v>65</v>
      </c>
      <c r="D178" s="134"/>
      <c r="E178" s="135" t="str">
        <f>IF(ISERROR(HLOOKUP(A178,'CDIS Outward debt'!$B:$BD,260,0)),"..",HLOOKUP(A178,'CDIS Outward debt'!$B:$BD,260,0))</f>
        <v>..</v>
      </c>
      <c r="F178" s="136">
        <v>5.0679999999999996</v>
      </c>
      <c r="G178" s="135" t="str">
        <f>IF(ISERROR(HLOOKUP(A178,'CDIS Inward debt'!B:BY,260,0)),"..",HLOOKUP(A178,'CDIS Inward debt'!B:BY,260,0))</f>
        <v>..</v>
      </c>
      <c r="H178" s="136">
        <f>VLOOKUP(A178,'CDIS Outward debt'!$2:$247,65,0)</f>
        <v>0.8</v>
      </c>
      <c r="I178" s="135" t="str">
        <f t="shared" si="13"/>
        <v>..</v>
      </c>
      <c r="J178" s="136">
        <f t="shared" si="14"/>
        <v>4.2679999999999998</v>
      </c>
      <c r="K178" s="137" t="str">
        <f t="shared" si="15"/>
        <v>..</v>
      </c>
      <c r="L178" s="138" t="str">
        <f t="shared" si="16"/>
        <v/>
      </c>
      <c r="M178" s="154" t="str">
        <f t="shared" si="17"/>
        <v/>
      </c>
      <c r="N178" s="139"/>
      <c r="O178" s="138"/>
      <c r="P178" s="258"/>
    </row>
    <row r="179" spans="1:16" ht="15" customHeight="1">
      <c r="A179" s="133" t="s">
        <v>292</v>
      </c>
      <c r="B179" s="148" t="str">
        <f t="shared" si="12"/>
        <v>NO</v>
      </c>
      <c r="C179" s="149" t="s">
        <v>65</v>
      </c>
      <c r="D179" s="134"/>
      <c r="E179" s="135" t="str">
        <f>IF(ISERROR(HLOOKUP(A179,'CDIS Outward debt'!$B:$BD,260,0)),"..",HLOOKUP(A179,'CDIS Outward debt'!$B:$BD,260,0))</f>
        <v>..</v>
      </c>
      <c r="F179" s="136">
        <v>4.5571560240847599</v>
      </c>
      <c r="G179" s="135" t="str">
        <f>IF(ISERROR(HLOOKUP(A179,'CDIS Inward debt'!B:BY,260,0)),"..",HLOOKUP(A179,'CDIS Inward debt'!B:BY,260,0))</f>
        <v>..</v>
      </c>
      <c r="H179" s="136">
        <f>VLOOKUP(A179,'CDIS Outward debt'!$2:$247,65,0)</f>
        <v>1.2573328869</v>
      </c>
      <c r="I179" s="135" t="str">
        <f t="shared" si="13"/>
        <v>..</v>
      </c>
      <c r="J179" s="136">
        <f t="shared" si="14"/>
        <v>3.2998231371847599</v>
      </c>
      <c r="K179" s="137" t="str">
        <f t="shared" si="15"/>
        <v>..</v>
      </c>
      <c r="L179" s="138" t="str">
        <f t="shared" si="16"/>
        <v/>
      </c>
      <c r="M179" s="154" t="str">
        <f t="shared" si="17"/>
        <v/>
      </c>
      <c r="N179" s="139"/>
      <c r="O179" s="138"/>
      <c r="P179" s="258"/>
    </row>
    <row r="180" spans="1:16" ht="15" customHeight="1">
      <c r="A180" s="133" t="s">
        <v>346</v>
      </c>
      <c r="B180" s="148" t="str">
        <f t="shared" si="12"/>
        <v>NO</v>
      </c>
      <c r="C180" s="149" t="s">
        <v>65</v>
      </c>
      <c r="D180" s="134"/>
      <c r="E180" s="135" t="str">
        <f>IF(ISERROR(HLOOKUP(A180,'CDIS Outward debt'!$B:$BD,260,0)),"..",HLOOKUP(A180,'CDIS Outward debt'!$B:$BD,260,0))</f>
        <v>..</v>
      </c>
      <c r="F180" s="136">
        <v>4.2409137564954804</v>
      </c>
      <c r="G180" s="135" t="str">
        <f>IF(ISERROR(HLOOKUP(A180,'CDIS Inward debt'!B:BY,260,0)),"..",HLOOKUP(A180,'CDIS Inward debt'!B:BY,260,0))</f>
        <v>..</v>
      </c>
      <c r="H180" s="136">
        <f>VLOOKUP(A180,'CDIS Outward debt'!$2:$247,65,0)</f>
        <v>200.30897268945199</v>
      </c>
      <c r="I180" s="135" t="str">
        <f t="shared" si="13"/>
        <v>..</v>
      </c>
      <c r="J180" s="136">
        <f t="shared" si="14"/>
        <v>-196.06805893295652</v>
      </c>
      <c r="K180" s="137" t="str">
        <f t="shared" si="15"/>
        <v>..</v>
      </c>
      <c r="L180" s="138" t="str">
        <f t="shared" si="16"/>
        <v/>
      </c>
      <c r="M180" s="154" t="str">
        <f t="shared" si="17"/>
        <v/>
      </c>
      <c r="N180" s="139"/>
      <c r="O180" s="138"/>
      <c r="P180" s="258"/>
    </row>
    <row r="181" spans="1:16" ht="15" customHeight="1">
      <c r="A181" s="133" t="s">
        <v>105</v>
      </c>
      <c r="B181" s="148" t="str">
        <f t="shared" si="12"/>
        <v>NO</v>
      </c>
      <c r="C181" s="149" t="s">
        <v>65</v>
      </c>
      <c r="D181" s="134"/>
      <c r="E181" s="135" t="str">
        <f>IF(ISERROR(HLOOKUP(A181,'CDIS Outward debt'!$B:$BD,260,0)),"..",HLOOKUP(A181,'CDIS Outward debt'!$B:$BD,260,0))</f>
        <v>..</v>
      </c>
      <c r="F181" s="136">
        <v>4.1528772658231699</v>
      </c>
      <c r="G181" s="135" t="str">
        <f>IF(ISERROR(HLOOKUP(A181,'CDIS Inward debt'!B:BY,260,0)),"..",HLOOKUP(A181,'CDIS Inward debt'!B:BY,260,0))</f>
        <v>..</v>
      </c>
      <c r="H181" s="136">
        <f>VLOOKUP(A181,'CDIS Outward debt'!$2:$247,65,0)</f>
        <v>276.36681556978198</v>
      </c>
      <c r="I181" s="135" t="str">
        <f t="shared" si="13"/>
        <v>..</v>
      </c>
      <c r="J181" s="136">
        <f t="shared" si="14"/>
        <v>-272.2139383039588</v>
      </c>
      <c r="K181" s="137" t="str">
        <f t="shared" si="15"/>
        <v>..</v>
      </c>
      <c r="L181" s="138" t="str">
        <f t="shared" si="16"/>
        <v/>
      </c>
      <c r="M181" s="154" t="str">
        <f t="shared" si="17"/>
        <v/>
      </c>
      <c r="N181" s="139"/>
      <c r="O181" s="138"/>
      <c r="P181" s="258"/>
    </row>
    <row r="182" spans="1:16" ht="15" customHeight="1">
      <c r="A182" s="133" t="s">
        <v>175</v>
      </c>
      <c r="B182" s="148" t="str">
        <f t="shared" si="12"/>
        <v>NO</v>
      </c>
      <c r="C182" s="149" t="s">
        <v>65</v>
      </c>
      <c r="D182" s="134"/>
      <c r="E182" s="135">
        <f>IF(ISERROR(HLOOKUP(A182,'CDIS Outward debt'!$B:$BD,260,0)),"..",HLOOKUP(A182,'CDIS Outward debt'!$B:$BD,260,0))</f>
        <v>15.3371886678</v>
      </c>
      <c r="F182" s="136">
        <v>2.9155334873274699</v>
      </c>
      <c r="G182" s="135">
        <f>IF(ISERROR(HLOOKUP(A182,'CDIS Inward debt'!B:BY,260,0)),"..",HLOOKUP(A182,'CDIS Inward debt'!B:BY,260,0))</f>
        <v>874.15039429205001</v>
      </c>
      <c r="H182" s="136">
        <f>VLOOKUP(A182,'CDIS Outward debt'!$2:$247,65,0)</f>
        <v>51.362278517131699</v>
      </c>
      <c r="I182" s="135">
        <f t="shared" si="13"/>
        <v>-858.81320562425003</v>
      </c>
      <c r="J182" s="136">
        <f t="shared" si="14"/>
        <v>-48.446745029804227</v>
      </c>
      <c r="K182" s="137" t="str">
        <f t="shared" si="15"/>
        <v/>
      </c>
      <c r="L182" s="138" t="str">
        <f t="shared" si="16"/>
        <v/>
      </c>
      <c r="M182" s="154" t="str">
        <f t="shared" si="17"/>
        <v/>
      </c>
      <c r="N182" s="139"/>
      <c r="O182" s="138"/>
      <c r="P182" s="258"/>
    </row>
    <row r="183" spans="1:16" ht="15" customHeight="1">
      <c r="A183" s="133" t="s">
        <v>298</v>
      </c>
      <c r="B183" s="148" t="str">
        <f t="shared" si="12"/>
        <v>NO</v>
      </c>
      <c r="C183" s="149" t="s">
        <v>65</v>
      </c>
      <c r="D183" s="134"/>
      <c r="E183" s="135" t="str">
        <f>IF(ISERROR(HLOOKUP(A183,'CDIS Outward debt'!$B:$BD,260,0)),"..",HLOOKUP(A183,'CDIS Outward debt'!$B:$BD,260,0))</f>
        <v>..</v>
      </c>
      <c r="F183" s="136">
        <v>2.0318234535756301</v>
      </c>
      <c r="G183" s="135" t="str">
        <f>IF(ISERROR(HLOOKUP(A183,'CDIS Inward debt'!B:BY,260,0)),"..",HLOOKUP(A183,'CDIS Inward debt'!B:BY,260,0))</f>
        <v>..</v>
      </c>
      <c r="H183" s="136">
        <f>VLOOKUP(A183,'CDIS Outward debt'!$2:$247,65,0)</f>
        <v>163.80858576301199</v>
      </c>
      <c r="I183" s="135" t="str">
        <f t="shared" si="13"/>
        <v>..</v>
      </c>
      <c r="J183" s="136">
        <f t="shared" si="14"/>
        <v>-161.77676230943635</v>
      </c>
      <c r="K183" s="137" t="str">
        <f t="shared" si="15"/>
        <v>..</v>
      </c>
      <c r="L183" s="138" t="str">
        <f t="shared" si="16"/>
        <v/>
      </c>
      <c r="M183" s="154" t="str">
        <f t="shared" si="17"/>
        <v/>
      </c>
      <c r="N183" s="139"/>
      <c r="O183" s="138"/>
      <c r="P183" s="258"/>
    </row>
    <row r="184" spans="1:16" ht="15" customHeight="1">
      <c r="A184" s="133" t="s">
        <v>362</v>
      </c>
      <c r="B184" s="148" t="str">
        <f t="shared" si="12"/>
        <v>NO</v>
      </c>
      <c r="C184" s="149" t="s">
        <v>65</v>
      </c>
      <c r="D184" s="134"/>
      <c r="E184" s="135" t="str">
        <f>IF(ISERROR(HLOOKUP(A184,'CDIS Outward debt'!$B:$BD,260,0)),"..",HLOOKUP(A184,'CDIS Outward debt'!$B:$BD,260,0))</f>
        <v>..</v>
      </c>
      <c r="F184" s="136">
        <v>2.0181282945968499</v>
      </c>
      <c r="G184" s="135" t="str">
        <f>IF(ISERROR(HLOOKUP(A184,'CDIS Inward debt'!B:BY,260,0)),"..",HLOOKUP(A184,'CDIS Inward debt'!B:BY,260,0))</f>
        <v>..</v>
      </c>
      <c r="H184" s="136">
        <f>VLOOKUP(A184,'CDIS Outward debt'!$2:$247,65,0)</f>
        <v>0</v>
      </c>
      <c r="I184" s="135" t="str">
        <f t="shared" si="13"/>
        <v>..</v>
      </c>
      <c r="J184" s="136">
        <f t="shared" si="14"/>
        <v>2.0181282945968499</v>
      </c>
      <c r="K184" s="137" t="str">
        <f t="shared" si="15"/>
        <v>..</v>
      </c>
      <c r="L184" s="138" t="str">
        <f t="shared" si="16"/>
        <v/>
      </c>
      <c r="M184" s="154" t="str">
        <f t="shared" si="17"/>
        <v/>
      </c>
      <c r="N184" s="139"/>
      <c r="O184" s="138"/>
      <c r="P184" s="258"/>
    </row>
    <row r="185" spans="1:16" ht="15" customHeight="1">
      <c r="A185" s="133" t="s">
        <v>318</v>
      </c>
      <c r="B185" s="148" t="str">
        <f t="shared" si="12"/>
        <v>NO</v>
      </c>
      <c r="C185" s="149" t="s">
        <v>65</v>
      </c>
      <c r="D185" s="134"/>
      <c r="E185" s="135" t="str">
        <f>IF(ISERROR(HLOOKUP(A185,'CDIS Outward debt'!$B:$BD,260,0)),"..",HLOOKUP(A185,'CDIS Outward debt'!$B:$BD,260,0))</f>
        <v>..</v>
      </c>
      <c r="F185" s="136">
        <v>1.9425600000000001</v>
      </c>
      <c r="G185" s="135" t="str">
        <f>IF(ISERROR(HLOOKUP(A185,'CDIS Inward debt'!B:BY,260,0)),"..",HLOOKUP(A185,'CDIS Inward debt'!B:BY,260,0))</f>
        <v>..</v>
      </c>
      <c r="H185" s="136">
        <f>VLOOKUP(A185,'CDIS Outward debt'!$2:$247,65,0)</f>
        <v>18.618837728999999</v>
      </c>
      <c r="I185" s="135" t="str">
        <f t="shared" si="13"/>
        <v>..</v>
      </c>
      <c r="J185" s="136">
        <f t="shared" si="14"/>
        <v>-16.676277728999999</v>
      </c>
      <c r="K185" s="137" t="str">
        <f t="shared" si="15"/>
        <v>..</v>
      </c>
      <c r="L185" s="138" t="str">
        <f t="shared" si="16"/>
        <v/>
      </c>
      <c r="M185" s="154" t="str">
        <f t="shared" si="17"/>
        <v/>
      </c>
      <c r="N185" s="139"/>
      <c r="O185" s="138"/>
      <c r="P185" s="258"/>
    </row>
    <row r="186" spans="1:16" ht="15" customHeight="1">
      <c r="A186" s="133" t="s">
        <v>104</v>
      </c>
      <c r="B186" s="148" t="str">
        <f t="shared" si="12"/>
        <v>NO</v>
      </c>
      <c r="C186" s="149" t="s">
        <v>65</v>
      </c>
      <c r="D186" s="134"/>
      <c r="E186" s="135" t="str">
        <f>IF(ISERROR(HLOOKUP(A186,'CDIS Outward debt'!$B:$BD,260,0)),"..",HLOOKUP(A186,'CDIS Outward debt'!$B:$BD,260,0))</f>
        <v>..</v>
      </c>
      <c r="F186" s="136">
        <v>1.73319778871066</v>
      </c>
      <c r="G186" s="135" t="str">
        <f>IF(ISERROR(HLOOKUP(A186,'CDIS Inward debt'!B:BY,260,0)),"..",HLOOKUP(A186,'CDIS Inward debt'!B:BY,260,0))</f>
        <v>..</v>
      </c>
      <c r="H186" s="136">
        <f>VLOOKUP(A186,'CDIS Outward debt'!$2:$247,65,0)</f>
        <v>55.266545909999998</v>
      </c>
      <c r="I186" s="135" t="str">
        <f t="shared" si="13"/>
        <v>..</v>
      </c>
      <c r="J186" s="136">
        <f t="shared" si="14"/>
        <v>-53.533348121289336</v>
      </c>
      <c r="K186" s="137" t="str">
        <f t="shared" si="15"/>
        <v>..</v>
      </c>
      <c r="L186" s="138" t="str">
        <f t="shared" si="16"/>
        <v/>
      </c>
      <c r="M186" s="154" t="str">
        <f t="shared" si="17"/>
        <v/>
      </c>
      <c r="N186" s="139"/>
      <c r="O186" s="138"/>
      <c r="P186" s="258"/>
    </row>
    <row r="187" spans="1:16" ht="15" customHeight="1">
      <c r="A187" s="133" t="s">
        <v>223</v>
      </c>
      <c r="B187" s="148" t="str">
        <f t="shared" si="12"/>
        <v>NO</v>
      </c>
      <c r="C187" s="149" t="s">
        <v>65</v>
      </c>
      <c r="D187" s="134"/>
      <c r="E187" s="135" t="str">
        <f>IF(ISERROR(HLOOKUP(A187,'CDIS Outward debt'!$B:$BD,260,0)),"..",HLOOKUP(A187,'CDIS Outward debt'!$B:$BD,260,0))</f>
        <v>..</v>
      </c>
      <c r="F187" s="136">
        <v>1.56670055</v>
      </c>
      <c r="G187" s="135" t="str">
        <f>IF(ISERROR(HLOOKUP(A187,'CDIS Inward debt'!B:BY,260,0)),"..",HLOOKUP(A187,'CDIS Inward debt'!B:BY,260,0))</f>
        <v>..</v>
      </c>
      <c r="H187" s="136">
        <f>VLOOKUP(A187,'CDIS Outward debt'!$2:$247,65,0)</f>
        <v>1.121</v>
      </c>
      <c r="I187" s="135" t="str">
        <f t="shared" si="13"/>
        <v>..</v>
      </c>
      <c r="J187" s="136">
        <f t="shared" si="14"/>
        <v>0.44570054999999997</v>
      </c>
      <c r="K187" s="137" t="str">
        <f t="shared" si="15"/>
        <v>..</v>
      </c>
      <c r="L187" s="138" t="str">
        <f t="shared" si="16"/>
        <v/>
      </c>
      <c r="M187" s="154" t="str">
        <f t="shared" si="17"/>
        <v/>
      </c>
      <c r="N187" s="139"/>
      <c r="O187" s="138"/>
      <c r="P187" s="258"/>
    </row>
    <row r="188" spans="1:16" ht="15" customHeight="1">
      <c r="A188" s="133" t="s">
        <v>333</v>
      </c>
      <c r="B188" s="148" t="str">
        <f t="shared" si="12"/>
        <v>NO</v>
      </c>
      <c r="C188" s="149" t="s">
        <v>65</v>
      </c>
      <c r="D188" s="134"/>
      <c r="E188" s="135" t="str">
        <f>IF(ISERROR(HLOOKUP(A188,'CDIS Outward debt'!$B:$BD,260,0)),"..",HLOOKUP(A188,'CDIS Outward debt'!$B:$BD,260,0))</f>
        <v>..</v>
      </c>
      <c r="F188" s="136">
        <v>1.36978357245871</v>
      </c>
      <c r="G188" s="135" t="str">
        <f>IF(ISERROR(HLOOKUP(A188,'CDIS Inward debt'!B:BY,260,0)),"..",HLOOKUP(A188,'CDIS Inward debt'!B:BY,260,0))</f>
        <v>..</v>
      </c>
      <c r="H188" s="136">
        <f>VLOOKUP(A188,'CDIS Outward debt'!$2:$247,65,0)</f>
        <v>28.079450626389701</v>
      </c>
      <c r="I188" s="135" t="str">
        <f t="shared" si="13"/>
        <v>..</v>
      </c>
      <c r="J188" s="136">
        <f t="shared" si="14"/>
        <v>-26.709667053930989</v>
      </c>
      <c r="K188" s="137" t="str">
        <f t="shared" si="15"/>
        <v>..</v>
      </c>
      <c r="L188" s="138" t="str">
        <f t="shared" si="16"/>
        <v/>
      </c>
      <c r="M188" s="154" t="str">
        <f t="shared" si="17"/>
        <v/>
      </c>
      <c r="N188" s="139"/>
      <c r="O188" s="138"/>
      <c r="P188" s="258"/>
    </row>
    <row r="189" spans="1:16" ht="15" customHeight="1">
      <c r="A189" s="133" t="s">
        <v>237</v>
      </c>
      <c r="B189" s="148" t="str">
        <f t="shared" si="12"/>
        <v>NO</v>
      </c>
      <c r="C189" s="149" t="s">
        <v>65</v>
      </c>
      <c r="D189" s="134"/>
      <c r="E189" s="135" t="str">
        <f>IF(ISERROR(HLOOKUP(A189,'CDIS Outward debt'!$B:$BD,260,0)),"..",HLOOKUP(A189,'CDIS Outward debt'!$B:$BD,260,0))</f>
        <v>..</v>
      </c>
      <c r="F189" s="136">
        <v>1.3039353718861499</v>
      </c>
      <c r="G189" s="135" t="str">
        <f>IF(ISERROR(HLOOKUP(A189,'CDIS Inward debt'!B:BY,260,0)),"..",HLOOKUP(A189,'CDIS Inward debt'!B:BY,260,0))</f>
        <v>..</v>
      </c>
      <c r="H189" s="136">
        <f>VLOOKUP(A189,'CDIS Outward debt'!$2:$247,65,0)</f>
        <v>0</v>
      </c>
      <c r="I189" s="135" t="str">
        <f t="shared" si="13"/>
        <v>..</v>
      </c>
      <c r="J189" s="136">
        <f t="shared" si="14"/>
        <v>1.3039353718861499</v>
      </c>
      <c r="K189" s="137" t="str">
        <f t="shared" si="15"/>
        <v>..</v>
      </c>
      <c r="L189" s="138" t="str">
        <f t="shared" si="16"/>
        <v/>
      </c>
      <c r="M189" s="154" t="str">
        <f t="shared" si="17"/>
        <v/>
      </c>
      <c r="N189" s="139"/>
      <c r="O189" s="138"/>
      <c r="P189" s="258"/>
    </row>
    <row r="190" spans="1:16" ht="15" customHeight="1">
      <c r="A190" s="133" t="s">
        <v>220</v>
      </c>
      <c r="B190" s="148" t="str">
        <f t="shared" si="12"/>
        <v>NO</v>
      </c>
      <c r="C190" s="149" t="s">
        <v>65</v>
      </c>
      <c r="D190" s="134"/>
      <c r="E190" s="135" t="str">
        <f>IF(ISERROR(HLOOKUP(A190,'CDIS Outward debt'!$B:$BD,260,0)),"..",HLOOKUP(A190,'CDIS Outward debt'!$B:$BD,260,0))</f>
        <v>..</v>
      </c>
      <c r="F190" s="136">
        <v>1.22495532695724</v>
      </c>
      <c r="G190" s="135" t="str">
        <f>IF(ISERROR(HLOOKUP(A190,'CDIS Inward debt'!B:BY,260,0)),"..",HLOOKUP(A190,'CDIS Inward debt'!B:BY,260,0))</f>
        <v>..</v>
      </c>
      <c r="H190" s="136">
        <f>VLOOKUP(A190,'CDIS Outward debt'!$2:$247,65,0)</f>
        <v>2.0684809297111202</v>
      </c>
      <c r="I190" s="135" t="str">
        <f t="shared" si="13"/>
        <v>..</v>
      </c>
      <c r="J190" s="136">
        <f t="shared" si="14"/>
        <v>-0.84352560275388022</v>
      </c>
      <c r="K190" s="137" t="str">
        <f t="shared" si="15"/>
        <v>..</v>
      </c>
      <c r="L190" s="138" t="str">
        <f t="shared" si="16"/>
        <v/>
      </c>
      <c r="M190" s="154" t="str">
        <f t="shared" si="17"/>
        <v/>
      </c>
      <c r="N190" s="139"/>
      <c r="O190" s="138"/>
      <c r="P190" s="258"/>
    </row>
    <row r="191" spans="1:16" ht="15" customHeight="1">
      <c r="A191" s="133" t="s">
        <v>241</v>
      </c>
      <c r="B191" s="148" t="str">
        <f t="shared" si="12"/>
        <v>NO</v>
      </c>
      <c r="C191" s="149" t="s">
        <v>65</v>
      </c>
      <c r="D191" s="134"/>
      <c r="E191" s="135" t="str">
        <f>IF(ISERROR(HLOOKUP(A191,'CDIS Outward debt'!$B:$BD,260,0)),"..",HLOOKUP(A191,'CDIS Outward debt'!$B:$BD,260,0))</f>
        <v>..</v>
      </c>
      <c r="F191" s="136">
        <v>1.18733530908842</v>
      </c>
      <c r="G191" s="135" t="str">
        <f>IF(ISERROR(HLOOKUP(A191,'CDIS Inward debt'!B:BY,260,0)),"..",HLOOKUP(A191,'CDIS Inward debt'!B:BY,260,0))</f>
        <v>..</v>
      </c>
      <c r="H191" s="136">
        <f>VLOOKUP(A191,'CDIS Outward debt'!$2:$247,65,0)</f>
        <v>2.2780546812</v>
      </c>
      <c r="I191" s="135" t="str">
        <f t="shared" si="13"/>
        <v>..</v>
      </c>
      <c r="J191" s="136">
        <f t="shared" si="14"/>
        <v>-1.09071937211158</v>
      </c>
      <c r="K191" s="137" t="str">
        <f t="shared" si="15"/>
        <v>..</v>
      </c>
      <c r="L191" s="138" t="str">
        <f t="shared" si="16"/>
        <v/>
      </c>
      <c r="M191" s="154" t="str">
        <f t="shared" si="17"/>
        <v/>
      </c>
      <c r="N191" s="139"/>
      <c r="O191" s="138"/>
      <c r="P191" s="258"/>
    </row>
    <row r="192" spans="1:16" ht="15" customHeight="1">
      <c r="A192" s="133" t="s">
        <v>348</v>
      </c>
      <c r="B192" s="148" t="str">
        <f t="shared" si="12"/>
        <v>NO</v>
      </c>
      <c r="C192" s="149" t="s">
        <v>65</v>
      </c>
      <c r="D192" s="134"/>
      <c r="E192" s="135" t="str">
        <f>IF(ISERROR(HLOOKUP(A192,'CDIS Outward debt'!$B:$BD,260,0)),"..",HLOOKUP(A192,'CDIS Outward debt'!$B:$BD,260,0))</f>
        <v>..</v>
      </c>
      <c r="F192" s="136">
        <v>1.0086594499999999</v>
      </c>
      <c r="G192" s="135" t="str">
        <f>IF(ISERROR(HLOOKUP(A192,'CDIS Inward debt'!B:BY,260,0)),"..",HLOOKUP(A192,'CDIS Inward debt'!B:BY,260,0))</f>
        <v>..</v>
      </c>
      <c r="H192" s="136">
        <f>VLOOKUP(A192,'CDIS Outward debt'!$2:$247,65,0)</f>
        <v>20.450930474171599</v>
      </c>
      <c r="I192" s="135" t="str">
        <f t="shared" si="13"/>
        <v>..</v>
      </c>
      <c r="J192" s="136">
        <f t="shared" si="14"/>
        <v>-19.4422710241716</v>
      </c>
      <c r="K192" s="137" t="str">
        <f t="shared" si="15"/>
        <v>..</v>
      </c>
      <c r="L192" s="138" t="str">
        <f t="shared" si="16"/>
        <v/>
      </c>
      <c r="M192" s="154" t="str">
        <f t="shared" si="17"/>
        <v/>
      </c>
      <c r="N192" s="139"/>
      <c r="O192" s="138"/>
      <c r="P192" s="258"/>
    </row>
    <row r="193" spans="1:16" ht="15" customHeight="1">
      <c r="A193" s="133" t="s">
        <v>243</v>
      </c>
      <c r="B193" s="148" t="str">
        <f t="shared" si="12"/>
        <v>NO</v>
      </c>
      <c r="C193" s="149" t="s">
        <v>65</v>
      </c>
      <c r="D193" s="134"/>
      <c r="E193" s="135" t="str">
        <f>IF(ISERROR(HLOOKUP(A193,'CDIS Outward debt'!$B:$BD,260,0)),"..",HLOOKUP(A193,'CDIS Outward debt'!$B:$BD,260,0))</f>
        <v>..</v>
      </c>
      <c r="F193" s="136">
        <v>0.89280751552530002</v>
      </c>
      <c r="G193" s="135" t="str">
        <f>IF(ISERROR(HLOOKUP(A193,'CDIS Inward debt'!B:BY,260,0)),"..",HLOOKUP(A193,'CDIS Inward debt'!B:BY,260,0))</f>
        <v>..</v>
      </c>
      <c r="H193" s="136">
        <f>VLOOKUP(A193,'CDIS Outward debt'!$2:$247,65,0)</f>
        <v>194.76327202994801</v>
      </c>
      <c r="I193" s="135" t="str">
        <f t="shared" si="13"/>
        <v>..</v>
      </c>
      <c r="J193" s="136">
        <f t="shared" si="14"/>
        <v>-193.87046451442271</v>
      </c>
      <c r="K193" s="137" t="str">
        <f t="shared" si="15"/>
        <v>..</v>
      </c>
      <c r="L193" s="138" t="str">
        <f t="shared" si="16"/>
        <v/>
      </c>
      <c r="M193" s="154" t="str">
        <f t="shared" si="17"/>
        <v/>
      </c>
      <c r="N193" s="139"/>
      <c r="O193" s="138"/>
      <c r="P193" s="258"/>
    </row>
    <row r="194" spans="1:16" ht="15" customHeight="1">
      <c r="A194" s="133" t="s">
        <v>279</v>
      </c>
      <c r="B194" s="148" t="str">
        <f t="shared" si="12"/>
        <v>NO</v>
      </c>
      <c r="C194" s="149" t="s">
        <v>65</v>
      </c>
      <c r="D194" s="134"/>
      <c r="E194" s="135" t="str">
        <f>IF(ISERROR(HLOOKUP(A194,'CDIS Outward debt'!$B:$BD,260,0)),"..",HLOOKUP(A194,'CDIS Outward debt'!$B:$BD,260,0))</f>
        <v>..</v>
      </c>
      <c r="F194" s="136">
        <v>0.85099297473834801</v>
      </c>
      <c r="G194" s="135" t="str">
        <f>IF(ISERROR(HLOOKUP(A194,'CDIS Inward debt'!B:BY,260,0)),"..",HLOOKUP(A194,'CDIS Inward debt'!B:BY,260,0))</f>
        <v>..</v>
      </c>
      <c r="H194" s="136">
        <f>VLOOKUP(A194,'CDIS Outward debt'!$2:$247,65,0)</f>
        <v>0</v>
      </c>
      <c r="I194" s="135" t="str">
        <f t="shared" si="13"/>
        <v>..</v>
      </c>
      <c r="J194" s="136">
        <f t="shared" si="14"/>
        <v>0.85099297473834801</v>
      </c>
      <c r="K194" s="137" t="str">
        <f t="shared" si="15"/>
        <v>..</v>
      </c>
      <c r="L194" s="138" t="str">
        <f t="shared" si="16"/>
        <v/>
      </c>
      <c r="M194" s="154" t="str">
        <f t="shared" si="17"/>
        <v/>
      </c>
      <c r="N194" s="139"/>
      <c r="O194" s="138"/>
      <c r="P194" s="258"/>
    </row>
    <row r="195" spans="1:16" ht="15" customHeight="1">
      <c r="A195" s="133" t="s">
        <v>342</v>
      </c>
      <c r="B195" s="148" t="str">
        <f t="shared" si="12"/>
        <v>NO</v>
      </c>
      <c r="C195" s="149" t="s">
        <v>65</v>
      </c>
      <c r="D195" s="134"/>
      <c r="E195" s="135" t="str">
        <f>IF(ISERROR(HLOOKUP(A195,'CDIS Outward debt'!$B:$BD,260,0)),"..",HLOOKUP(A195,'CDIS Outward debt'!$B:$BD,260,0))</f>
        <v>..</v>
      </c>
      <c r="F195" s="136">
        <v>0.84229576231402203</v>
      </c>
      <c r="G195" s="135" t="str">
        <f>IF(ISERROR(HLOOKUP(A195,'CDIS Inward debt'!B:BY,260,0)),"..",HLOOKUP(A195,'CDIS Inward debt'!B:BY,260,0))</f>
        <v>..</v>
      </c>
      <c r="H195" s="136">
        <f>VLOOKUP(A195,'CDIS Outward debt'!$2:$247,65,0)</f>
        <v>0.45455424976980602</v>
      </c>
      <c r="I195" s="135" t="str">
        <f t="shared" si="13"/>
        <v>..</v>
      </c>
      <c r="J195" s="136">
        <f t="shared" si="14"/>
        <v>0.38774151254421602</v>
      </c>
      <c r="K195" s="137" t="str">
        <f t="shared" si="15"/>
        <v>..</v>
      </c>
      <c r="L195" s="138" t="str">
        <f t="shared" si="16"/>
        <v/>
      </c>
      <c r="M195" s="154" t="str">
        <f t="shared" si="17"/>
        <v/>
      </c>
      <c r="N195" s="139"/>
      <c r="O195" s="138"/>
      <c r="P195" s="258"/>
    </row>
    <row r="196" spans="1:16" ht="15" customHeight="1">
      <c r="A196" s="133" t="s">
        <v>276</v>
      </c>
      <c r="B196" s="148" t="str">
        <f t="shared" si="12"/>
        <v>NO</v>
      </c>
      <c r="C196" s="149" t="s">
        <v>65</v>
      </c>
      <c r="D196" s="134"/>
      <c r="E196" s="135" t="str">
        <f>IF(ISERROR(HLOOKUP(A196,'CDIS Outward debt'!$B:$BD,260,0)),"..",HLOOKUP(A196,'CDIS Outward debt'!$B:$BD,260,0))</f>
        <v>..</v>
      </c>
      <c r="F196" s="136">
        <v>0.68390947525491197</v>
      </c>
      <c r="G196" s="135" t="str">
        <f>IF(ISERROR(HLOOKUP(A196,'CDIS Inward debt'!B:BY,260,0)),"..",HLOOKUP(A196,'CDIS Inward debt'!B:BY,260,0))</f>
        <v>..</v>
      </c>
      <c r="H196" s="136">
        <f>VLOOKUP(A196,'CDIS Outward debt'!$2:$247,65,0)</f>
        <v>0</v>
      </c>
      <c r="I196" s="135" t="str">
        <f t="shared" si="13"/>
        <v>..</v>
      </c>
      <c r="J196" s="136">
        <f t="shared" si="14"/>
        <v>0.68390947525491197</v>
      </c>
      <c r="K196" s="137" t="str">
        <f t="shared" si="15"/>
        <v>..</v>
      </c>
      <c r="L196" s="138" t="str">
        <f t="shared" si="16"/>
        <v/>
      </c>
      <c r="M196" s="154" t="str">
        <f t="shared" si="17"/>
        <v/>
      </c>
      <c r="N196" s="139"/>
      <c r="O196" s="138"/>
      <c r="P196" s="258"/>
    </row>
    <row r="197" spans="1:16" ht="15" customHeight="1">
      <c r="A197" s="133" t="s">
        <v>205</v>
      </c>
      <c r="B197" s="148" t="str">
        <f t="shared" si="12"/>
        <v>NO</v>
      </c>
      <c r="C197" s="149" t="s">
        <v>65</v>
      </c>
      <c r="D197" s="134"/>
      <c r="E197" s="135" t="str">
        <f>IF(ISERROR(HLOOKUP(A197,'CDIS Outward debt'!$B:$BD,260,0)),"..",HLOOKUP(A197,'CDIS Outward debt'!$B:$BD,260,0))</f>
        <v>..</v>
      </c>
      <c r="F197" s="136">
        <v>0.60657274609026202</v>
      </c>
      <c r="G197" s="135">
        <f>IF(ISERROR(HLOOKUP(A197,'CDIS Inward debt'!B:BY,260,0)),"..",HLOOKUP(A197,'CDIS Inward debt'!B:BY,260,0))</f>
        <v>1575.4702278443001</v>
      </c>
      <c r="H197" s="136">
        <f>VLOOKUP(A197,'CDIS Outward debt'!$2:$247,65,0)</f>
        <v>79.697291369865994</v>
      </c>
      <c r="I197" s="135" t="str">
        <f t="shared" si="13"/>
        <v>..</v>
      </c>
      <c r="J197" s="136">
        <f t="shared" si="14"/>
        <v>-79.090718623775729</v>
      </c>
      <c r="K197" s="137" t="str">
        <f t="shared" si="15"/>
        <v>..</v>
      </c>
      <c r="L197" s="138" t="str">
        <f t="shared" si="16"/>
        <v/>
      </c>
      <c r="M197" s="154" t="str">
        <f t="shared" si="17"/>
        <v/>
      </c>
      <c r="N197" s="139"/>
      <c r="O197" s="138"/>
      <c r="P197" s="258"/>
    </row>
    <row r="198" spans="1:16" ht="15" customHeight="1">
      <c r="A198" s="133" t="s">
        <v>277</v>
      </c>
      <c r="B198" s="148" t="str">
        <f t="shared" si="12"/>
        <v>NO</v>
      </c>
      <c r="C198" s="149" t="s">
        <v>65</v>
      </c>
      <c r="D198" s="134"/>
      <c r="E198" s="135" t="str">
        <f>IF(ISERROR(HLOOKUP(A198,'CDIS Outward debt'!$B:$BD,260,0)),"..",HLOOKUP(A198,'CDIS Outward debt'!$B:$BD,260,0))</f>
        <v>..</v>
      </c>
      <c r="F198" s="136">
        <v>0.484755836095702</v>
      </c>
      <c r="G198" s="135" t="str">
        <f>IF(ISERROR(HLOOKUP(A198,'CDIS Inward debt'!B:BY,260,0)),"..",HLOOKUP(A198,'CDIS Inward debt'!B:BY,260,0))</f>
        <v>..</v>
      </c>
      <c r="H198" s="136">
        <f>VLOOKUP(A198,'CDIS Outward debt'!$2:$247,65,0)</f>
        <v>2.8834874999999999E-2</v>
      </c>
      <c r="I198" s="135" t="str">
        <f t="shared" si="13"/>
        <v>..</v>
      </c>
      <c r="J198" s="136">
        <f t="shared" si="14"/>
        <v>0.45592096109570202</v>
      </c>
      <c r="K198" s="137" t="str">
        <f t="shared" si="15"/>
        <v>..</v>
      </c>
      <c r="L198" s="138" t="str">
        <f t="shared" si="16"/>
        <v/>
      </c>
      <c r="M198" s="154" t="str">
        <f t="shared" si="17"/>
        <v/>
      </c>
      <c r="N198" s="139"/>
      <c r="O198" s="138"/>
      <c r="P198" s="258"/>
    </row>
    <row r="199" spans="1:16" ht="15" customHeight="1">
      <c r="A199" s="133" t="s">
        <v>245</v>
      </c>
      <c r="B199" s="148" t="str">
        <f t="shared" ref="B199:B252" si="18">IF(E199&lt;&gt;"..", IF((E199&lt;10000)*(F199&lt;10000),"NO",IF((E199/D199&lt;0.2)*(F199/D199&lt;0.2),"NO","YES")), IF(F199&lt;10000,"NO",IF(F199/D199&lt;0.2,"NO","YES")))</f>
        <v>NO</v>
      </c>
      <c r="C199" s="149" t="s">
        <v>65</v>
      </c>
      <c r="D199" s="134"/>
      <c r="E199" s="135" t="str">
        <f>IF(ISERROR(HLOOKUP(A199,'CDIS Outward debt'!$B:$BD,260,0)),"..",HLOOKUP(A199,'CDIS Outward debt'!$B:$BD,260,0))</f>
        <v>..</v>
      </c>
      <c r="F199" s="136">
        <v>0.34499257949558998</v>
      </c>
      <c r="G199" s="135" t="str">
        <f>IF(ISERROR(HLOOKUP(A199,'CDIS Inward debt'!B:BY,260,0)),"..",HLOOKUP(A199,'CDIS Inward debt'!B:BY,260,0))</f>
        <v>..</v>
      </c>
      <c r="H199" s="136">
        <f>VLOOKUP(A199,'CDIS Outward debt'!$2:$247,65,0)</f>
        <v>1.5791711610000001</v>
      </c>
      <c r="I199" s="135" t="str">
        <f t="shared" ref="I199:I252" si="19">IF((G199="..")+(E199=".."),"..",IF((G199="C")+(E199="C"),"C",E199-G199))</f>
        <v>..</v>
      </c>
      <c r="J199" s="136">
        <f t="shared" ref="J199:J252" si="20">F199-H199</f>
        <v>-1.2341785815044102</v>
      </c>
      <c r="K199" s="137" t="str">
        <f t="shared" ref="K199:K252" si="21">IF(I199="..","..",IF(I199="C","C",IF(D199="","",I199/D199)))</f>
        <v>..</v>
      </c>
      <c r="L199" s="138" t="str">
        <f t="shared" ref="L199:L252" si="22">IF(D199&lt;&gt;"",J199/D199,"")</f>
        <v/>
      </c>
      <c r="M199" s="154" t="str">
        <f t="shared" ref="M199:M252" si="23">IF(L199="","",IF((K199="..")+(K199="C"),"NO",IF((L199&gt;=0.2)*(K199&gt;=0.2)+(L199&lt;0.2)*(K199&lt;0.2),"NO","YES")))</f>
        <v/>
      </c>
      <c r="N199" s="139"/>
      <c r="O199" s="138"/>
      <c r="P199" s="258"/>
    </row>
    <row r="200" spans="1:16" ht="15" customHeight="1">
      <c r="A200" s="133" t="s">
        <v>337</v>
      </c>
      <c r="B200" s="148" t="str">
        <f t="shared" si="18"/>
        <v>NO</v>
      </c>
      <c r="C200" s="149" t="s">
        <v>65</v>
      </c>
      <c r="D200" s="134"/>
      <c r="E200" s="135" t="str">
        <f>IF(ISERROR(HLOOKUP(A200,'CDIS Outward debt'!$B:$BD,260,0)),"..",HLOOKUP(A200,'CDIS Outward debt'!$B:$BD,260,0))</f>
        <v>..</v>
      </c>
      <c r="F200" s="136">
        <v>0.34333815909549598</v>
      </c>
      <c r="G200" s="135" t="str">
        <f>IF(ISERROR(HLOOKUP(A200,'CDIS Inward debt'!B:BY,260,0)),"..",HLOOKUP(A200,'CDIS Inward debt'!B:BY,260,0))</f>
        <v>..</v>
      </c>
      <c r="H200" s="136">
        <f>VLOOKUP(A200,'CDIS Outward debt'!$2:$247,65,0)</f>
        <v>83.875165657760604</v>
      </c>
      <c r="I200" s="135" t="str">
        <f t="shared" si="19"/>
        <v>..</v>
      </c>
      <c r="J200" s="136">
        <f t="shared" si="20"/>
        <v>-83.531827498665109</v>
      </c>
      <c r="K200" s="137" t="str">
        <f t="shared" si="21"/>
        <v>..</v>
      </c>
      <c r="L200" s="138" t="str">
        <f t="shared" si="22"/>
        <v/>
      </c>
      <c r="M200" s="154" t="str">
        <f t="shared" si="23"/>
        <v/>
      </c>
      <c r="N200" s="139"/>
      <c r="O200" s="138"/>
      <c r="P200" s="258"/>
    </row>
    <row r="201" spans="1:16" ht="15" customHeight="1">
      <c r="A201" s="133" t="s">
        <v>278</v>
      </c>
      <c r="B201" s="148" t="str">
        <f t="shared" si="18"/>
        <v>NO</v>
      </c>
      <c r="C201" s="149" t="s">
        <v>65</v>
      </c>
      <c r="D201" s="134"/>
      <c r="E201" s="135" t="str">
        <f>IF(ISERROR(HLOOKUP(A201,'CDIS Outward debt'!$B:$BD,260,0)),"..",HLOOKUP(A201,'CDIS Outward debt'!$B:$BD,260,0))</f>
        <v>..</v>
      </c>
      <c r="F201" s="136">
        <v>0.28486990538573498</v>
      </c>
      <c r="G201" s="135" t="str">
        <f>IF(ISERROR(HLOOKUP(A201,'CDIS Inward debt'!B:BY,260,0)),"..",HLOOKUP(A201,'CDIS Inward debt'!B:BY,260,0))</f>
        <v>..</v>
      </c>
      <c r="H201" s="136">
        <f>VLOOKUP(A201,'CDIS Outward debt'!$2:$247,65,0)</f>
        <v>33.414336755500003</v>
      </c>
      <c r="I201" s="135" t="str">
        <f t="shared" si="19"/>
        <v>..</v>
      </c>
      <c r="J201" s="136">
        <f t="shared" si="20"/>
        <v>-33.12946685011427</v>
      </c>
      <c r="K201" s="137" t="str">
        <f t="shared" si="21"/>
        <v>..</v>
      </c>
      <c r="L201" s="138" t="str">
        <f t="shared" si="22"/>
        <v/>
      </c>
      <c r="M201" s="154" t="str">
        <f t="shared" si="23"/>
        <v/>
      </c>
      <c r="N201" s="139"/>
      <c r="O201" s="138"/>
      <c r="P201" s="258"/>
    </row>
    <row r="202" spans="1:16" ht="15" customHeight="1">
      <c r="A202" s="133" t="s">
        <v>253</v>
      </c>
      <c r="B202" s="148" t="str">
        <f t="shared" si="18"/>
        <v>NO</v>
      </c>
      <c r="C202" s="149" t="s">
        <v>65</v>
      </c>
      <c r="D202" s="134"/>
      <c r="E202" s="135" t="str">
        <f>IF(ISERROR(HLOOKUP(A202,'CDIS Outward debt'!$B:$BD,260,0)),"..",HLOOKUP(A202,'CDIS Outward debt'!$B:$BD,260,0))</f>
        <v>..</v>
      </c>
      <c r="F202" s="136">
        <v>0.2734595722</v>
      </c>
      <c r="G202" s="135" t="str">
        <f>IF(ISERROR(HLOOKUP(A202,'CDIS Inward debt'!B:BY,260,0)),"..",HLOOKUP(A202,'CDIS Inward debt'!B:BY,260,0))</f>
        <v>..</v>
      </c>
      <c r="H202" s="136">
        <f>VLOOKUP(A202,'CDIS Outward debt'!$2:$247,65,0)</f>
        <v>353.85417924351202</v>
      </c>
      <c r="I202" s="135" t="str">
        <f t="shared" si="19"/>
        <v>..</v>
      </c>
      <c r="J202" s="136">
        <f t="shared" si="20"/>
        <v>-353.58071967131201</v>
      </c>
      <c r="K202" s="137" t="str">
        <f t="shared" si="21"/>
        <v>..</v>
      </c>
      <c r="L202" s="138" t="str">
        <f t="shared" si="22"/>
        <v/>
      </c>
      <c r="M202" s="154" t="str">
        <f t="shared" si="23"/>
        <v/>
      </c>
      <c r="N202" s="139"/>
      <c r="O202" s="138"/>
      <c r="P202" s="258"/>
    </row>
    <row r="203" spans="1:16" ht="15" customHeight="1">
      <c r="A203" s="133" t="s">
        <v>183</v>
      </c>
      <c r="B203" s="148" t="str">
        <f t="shared" si="18"/>
        <v>NO</v>
      </c>
      <c r="C203" s="149" t="s">
        <v>65</v>
      </c>
      <c r="D203" s="134"/>
      <c r="E203" s="135" t="str">
        <f>IF(ISERROR(HLOOKUP(A203,'CDIS Outward debt'!$B:$BD,260,0)),"..",HLOOKUP(A203,'CDIS Outward debt'!$B:$BD,260,0))</f>
        <v>..</v>
      </c>
      <c r="F203" s="136">
        <v>0.24382539994081701</v>
      </c>
      <c r="G203" s="135">
        <f>IF(ISERROR(HLOOKUP(A203,'CDIS Inward debt'!B:BY,260,0)),"..",HLOOKUP(A203,'CDIS Inward debt'!B:BY,260,0))</f>
        <v>10614.6725166179</v>
      </c>
      <c r="H203" s="136">
        <f>VLOOKUP(A203,'CDIS Outward debt'!$2:$247,65,0)</f>
        <v>63.004863310342103</v>
      </c>
      <c r="I203" s="135" t="str">
        <f t="shared" si="19"/>
        <v>..</v>
      </c>
      <c r="J203" s="136">
        <f t="shared" si="20"/>
        <v>-62.761037910401285</v>
      </c>
      <c r="K203" s="137" t="str">
        <f t="shared" si="21"/>
        <v>..</v>
      </c>
      <c r="L203" s="138" t="str">
        <f t="shared" si="22"/>
        <v/>
      </c>
      <c r="M203" s="154" t="str">
        <f t="shared" si="23"/>
        <v/>
      </c>
      <c r="N203" s="139"/>
      <c r="O203" s="138"/>
      <c r="P203" s="258"/>
    </row>
    <row r="204" spans="1:16" ht="15" customHeight="1">
      <c r="A204" s="133" t="s">
        <v>119</v>
      </c>
      <c r="B204" s="148" t="str">
        <f t="shared" si="18"/>
        <v>NO</v>
      </c>
      <c r="C204" s="149" t="s">
        <v>65</v>
      </c>
      <c r="D204" s="134"/>
      <c r="E204" s="135" t="str">
        <f>IF(ISERROR(HLOOKUP(A204,'CDIS Outward debt'!$B:$BD,260,0)),"..",HLOOKUP(A204,'CDIS Outward debt'!$B:$BD,260,0))</f>
        <v>..</v>
      </c>
      <c r="F204" s="136">
        <v>0.24282000000000001</v>
      </c>
      <c r="G204" s="135" t="str">
        <f>IF(ISERROR(HLOOKUP(A204,'CDIS Inward debt'!B:BY,260,0)),"..",HLOOKUP(A204,'CDIS Inward debt'!B:BY,260,0))</f>
        <v>..</v>
      </c>
      <c r="H204" s="136">
        <f>VLOOKUP(A204,'CDIS Outward debt'!$2:$247,65,0)</f>
        <v>7.1631900000000002</v>
      </c>
      <c r="I204" s="135" t="str">
        <f t="shared" si="19"/>
        <v>..</v>
      </c>
      <c r="J204" s="136">
        <f t="shared" si="20"/>
        <v>-6.9203700000000001</v>
      </c>
      <c r="K204" s="137" t="str">
        <f t="shared" si="21"/>
        <v>..</v>
      </c>
      <c r="L204" s="138" t="str">
        <f t="shared" si="22"/>
        <v/>
      </c>
      <c r="M204" s="154" t="str">
        <f t="shared" si="23"/>
        <v/>
      </c>
      <c r="N204" s="139"/>
      <c r="O204" s="138"/>
      <c r="P204" s="258"/>
    </row>
    <row r="205" spans="1:16" ht="15" customHeight="1">
      <c r="A205" s="133" t="s">
        <v>264</v>
      </c>
      <c r="B205" s="148" t="str">
        <f t="shared" si="18"/>
        <v>NO</v>
      </c>
      <c r="C205" s="149" t="s">
        <v>65</v>
      </c>
      <c r="D205" s="134"/>
      <c r="E205" s="135" t="str">
        <f>IF(ISERROR(HLOOKUP(A205,'CDIS Outward debt'!$B:$BD,260,0)),"..",HLOOKUP(A205,'CDIS Outward debt'!$B:$BD,260,0))</f>
        <v>..</v>
      </c>
      <c r="F205" s="136">
        <v>0.22810218978102201</v>
      </c>
      <c r="G205" s="135" t="str">
        <f>IF(ISERROR(HLOOKUP(A205,'CDIS Inward debt'!B:BY,260,0)),"..",HLOOKUP(A205,'CDIS Inward debt'!B:BY,260,0))</f>
        <v>..</v>
      </c>
      <c r="H205" s="136">
        <f>VLOOKUP(A205,'CDIS Outward debt'!$2:$247,65,0)</f>
        <v>14.9739275196</v>
      </c>
      <c r="I205" s="135" t="str">
        <f t="shared" si="19"/>
        <v>..</v>
      </c>
      <c r="J205" s="136">
        <f t="shared" si="20"/>
        <v>-14.745825329818977</v>
      </c>
      <c r="K205" s="137" t="str">
        <f t="shared" si="21"/>
        <v>..</v>
      </c>
      <c r="L205" s="138" t="str">
        <f t="shared" si="22"/>
        <v/>
      </c>
      <c r="M205" s="154" t="str">
        <f t="shared" si="23"/>
        <v/>
      </c>
      <c r="N205" s="139"/>
      <c r="O205" s="138"/>
      <c r="P205" s="258"/>
    </row>
    <row r="206" spans="1:16" ht="15" customHeight="1">
      <c r="A206" s="133" t="s">
        <v>330</v>
      </c>
      <c r="B206" s="148" t="str">
        <f t="shared" si="18"/>
        <v>NO</v>
      </c>
      <c r="C206" s="149" t="s">
        <v>65</v>
      </c>
      <c r="D206" s="134"/>
      <c r="E206" s="135" t="str">
        <f>IF(ISERROR(HLOOKUP(A206,'CDIS Outward debt'!$B:$BD,260,0)),"..",HLOOKUP(A206,'CDIS Outward debt'!$B:$BD,260,0))</f>
        <v>..</v>
      </c>
      <c r="F206" s="136">
        <v>0.202677232956856</v>
      </c>
      <c r="G206" s="135" t="str">
        <f>IF(ISERROR(HLOOKUP(A206,'CDIS Inward debt'!B:BY,260,0)),"..",HLOOKUP(A206,'CDIS Inward debt'!B:BY,260,0))</f>
        <v>..</v>
      </c>
      <c r="H206" s="136">
        <f>VLOOKUP(A206,'CDIS Outward debt'!$2:$247,65,0)</f>
        <v>0</v>
      </c>
      <c r="I206" s="135" t="str">
        <f t="shared" si="19"/>
        <v>..</v>
      </c>
      <c r="J206" s="136">
        <f t="shared" si="20"/>
        <v>0.202677232956856</v>
      </c>
      <c r="K206" s="137" t="str">
        <f t="shared" si="21"/>
        <v>..</v>
      </c>
      <c r="L206" s="138" t="str">
        <f t="shared" si="22"/>
        <v/>
      </c>
      <c r="M206" s="154" t="str">
        <f t="shared" si="23"/>
        <v/>
      </c>
      <c r="N206" s="139"/>
      <c r="O206" s="138"/>
      <c r="P206" s="258"/>
    </row>
    <row r="207" spans="1:16" ht="15" customHeight="1">
      <c r="A207" s="133" t="s">
        <v>252</v>
      </c>
      <c r="B207" s="148" t="str">
        <f t="shared" si="18"/>
        <v>NO</v>
      </c>
      <c r="C207" s="149" t="s">
        <v>65</v>
      </c>
      <c r="D207" s="134"/>
      <c r="E207" s="135" t="str">
        <f>IF(ISERROR(HLOOKUP(A207,'CDIS Outward debt'!$B:$BD,260,0)),"..",HLOOKUP(A207,'CDIS Outward debt'!$B:$BD,260,0))</f>
        <v>..</v>
      </c>
      <c r="F207" s="136">
        <v>0.198267137870279</v>
      </c>
      <c r="G207" s="135" t="str">
        <f>IF(ISERROR(HLOOKUP(A207,'CDIS Inward debt'!B:BY,260,0)),"..",HLOOKUP(A207,'CDIS Inward debt'!B:BY,260,0))</f>
        <v>..</v>
      </c>
      <c r="H207" s="136">
        <f>VLOOKUP(A207,'CDIS Outward debt'!$2:$247,65,0)</f>
        <v>1003.50500559837</v>
      </c>
      <c r="I207" s="135" t="str">
        <f t="shared" si="19"/>
        <v>..</v>
      </c>
      <c r="J207" s="136">
        <f t="shared" si="20"/>
        <v>-1003.3067384604997</v>
      </c>
      <c r="K207" s="137" t="str">
        <f t="shared" si="21"/>
        <v>..</v>
      </c>
      <c r="L207" s="138" t="str">
        <f t="shared" si="22"/>
        <v/>
      </c>
      <c r="M207" s="154" t="str">
        <f t="shared" si="23"/>
        <v/>
      </c>
      <c r="N207" s="139"/>
      <c r="O207" s="138"/>
      <c r="P207" s="258"/>
    </row>
    <row r="208" spans="1:16" ht="15" customHeight="1">
      <c r="A208" s="133" t="s">
        <v>334</v>
      </c>
      <c r="B208" s="148" t="str">
        <f t="shared" si="18"/>
        <v>NO</v>
      </c>
      <c r="C208" s="149" t="s">
        <v>65</v>
      </c>
      <c r="D208" s="134"/>
      <c r="E208" s="135" t="str">
        <f>IF(ISERROR(HLOOKUP(A208,'CDIS Outward debt'!$B:$BD,260,0)),"..",HLOOKUP(A208,'CDIS Outward debt'!$B:$BD,260,0))</f>
        <v>..</v>
      </c>
      <c r="F208" s="136">
        <v>0.19125899933687199</v>
      </c>
      <c r="G208" s="135" t="str">
        <f>IF(ISERROR(HLOOKUP(A208,'CDIS Inward debt'!B:BY,260,0)),"..",HLOOKUP(A208,'CDIS Inward debt'!B:BY,260,0))</f>
        <v>..</v>
      </c>
      <c r="H208" s="136">
        <f>VLOOKUP(A208,'CDIS Outward debt'!$2:$247,65,0)</f>
        <v>0</v>
      </c>
      <c r="I208" s="135" t="str">
        <f t="shared" si="19"/>
        <v>..</v>
      </c>
      <c r="J208" s="136">
        <f t="shared" si="20"/>
        <v>0.19125899933687199</v>
      </c>
      <c r="K208" s="137" t="str">
        <f t="shared" si="21"/>
        <v>..</v>
      </c>
      <c r="L208" s="138" t="str">
        <f t="shared" si="22"/>
        <v/>
      </c>
      <c r="M208" s="154" t="str">
        <f t="shared" si="23"/>
        <v/>
      </c>
      <c r="N208" s="139"/>
      <c r="O208" s="138"/>
      <c r="P208" s="258"/>
    </row>
    <row r="209" spans="1:16" ht="15" customHeight="1">
      <c r="A209" s="133" t="s">
        <v>283</v>
      </c>
      <c r="B209" s="148" t="str">
        <f t="shared" si="18"/>
        <v>NO</v>
      </c>
      <c r="C209" s="149" t="s">
        <v>65</v>
      </c>
      <c r="D209" s="134"/>
      <c r="E209" s="135" t="str">
        <f>IF(ISERROR(HLOOKUP(A209,'CDIS Outward debt'!$B:$BD,260,0)),"..",HLOOKUP(A209,'CDIS Outward debt'!$B:$BD,260,0))</f>
        <v>..</v>
      </c>
      <c r="F209" s="136">
        <v>0.136071502365677</v>
      </c>
      <c r="G209" s="135" t="str">
        <f>IF(ISERROR(HLOOKUP(A209,'CDIS Inward debt'!B:BY,260,0)),"..",HLOOKUP(A209,'CDIS Inward debt'!B:BY,260,0))</f>
        <v>..</v>
      </c>
      <c r="H209" s="136">
        <f>VLOOKUP(A209,'CDIS Outward debt'!$2:$247,65,0)</f>
        <v>19.173242270700001</v>
      </c>
      <c r="I209" s="135" t="str">
        <f t="shared" si="19"/>
        <v>..</v>
      </c>
      <c r="J209" s="136">
        <f t="shared" si="20"/>
        <v>-19.037170768334324</v>
      </c>
      <c r="K209" s="137" t="str">
        <f t="shared" si="21"/>
        <v>..</v>
      </c>
      <c r="L209" s="138" t="str">
        <f t="shared" si="22"/>
        <v/>
      </c>
      <c r="M209" s="154" t="str">
        <f t="shared" si="23"/>
        <v/>
      </c>
      <c r="N209" s="139"/>
      <c r="O209" s="138"/>
      <c r="P209" s="258"/>
    </row>
    <row r="210" spans="1:16" ht="15" customHeight="1">
      <c r="A210" s="133" t="s">
        <v>312</v>
      </c>
      <c r="B210" s="148" t="str">
        <f t="shared" si="18"/>
        <v>NO</v>
      </c>
      <c r="C210" s="149" t="s">
        <v>65</v>
      </c>
      <c r="D210" s="134"/>
      <c r="E210" s="135" t="str">
        <f>IF(ISERROR(HLOOKUP(A210,'CDIS Outward debt'!$B:$BD,260,0)),"..",HLOOKUP(A210,'CDIS Outward debt'!$B:$BD,260,0))</f>
        <v>..</v>
      </c>
      <c r="F210" s="136">
        <v>6.4549122975414E-2</v>
      </c>
      <c r="G210" s="135" t="str">
        <f>IF(ISERROR(HLOOKUP(A210,'CDIS Inward debt'!B:BY,260,0)),"..",HLOOKUP(A210,'CDIS Inward debt'!B:BY,260,0))</f>
        <v>..</v>
      </c>
      <c r="H210" s="136">
        <f>VLOOKUP(A210,'CDIS Outward debt'!$2:$247,65,0)</f>
        <v>142.03988344237001</v>
      </c>
      <c r="I210" s="135" t="str">
        <f t="shared" si="19"/>
        <v>..</v>
      </c>
      <c r="J210" s="136">
        <f t="shared" si="20"/>
        <v>-141.97533431939459</v>
      </c>
      <c r="K210" s="137" t="str">
        <f t="shared" si="21"/>
        <v>..</v>
      </c>
      <c r="L210" s="138" t="str">
        <f t="shared" si="22"/>
        <v/>
      </c>
      <c r="M210" s="154" t="str">
        <f t="shared" si="23"/>
        <v/>
      </c>
      <c r="N210" s="139"/>
      <c r="O210" s="138"/>
      <c r="P210" s="258"/>
    </row>
    <row r="211" spans="1:16" ht="15" customHeight="1">
      <c r="A211" s="133" t="s">
        <v>240</v>
      </c>
      <c r="B211" s="148" t="str">
        <f t="shared" si="18"/>
        <v>NO</v>
      </c>
      <c r="C211" s="149" t="s">
        <v>65</v>
      </c>
      <c r="D211" s="134"/>
      <c r="E211" s="135" t="str">
        <f>IF(ISERROR(HLOOKUP(A211,'CDIS Outward debt'!$B:$BD,260,0)),"..",HLOOKUP(A211,'CDIS Outward debt'!$B:$BD,260,0))</f>
        <v>..</v>
      </c>
      <c r="F211" s="136">
        <v>2.8024632946852E-2</v>
      </c>
      <c r="G211" s="135" t="str">
        <f>IF(ISERROR(HLOOKUP(A211,'CDIS Inward debt'!B:BY,260,0)),"..",HLOOKUP(A211,'CDIS Inward debt'!B:BY,260,0))</f>
        <v>..</v>
      </c>
      <c r="H211" s="136">
        <f>VLOOKUP(A211,'CDIS Outward debt'!$2:$247,65,0)</f>
        <v>23.082146000000002</v>
      </c>
      <c r="I211" s="135" t="str">
        <f t="shared" si="19"/>
        <v>..</v>
      </c>
      <c r="J211" s="136">
        <f t="shared" si="20"/>
        <v>-23.054121367053149</v>
      </c>
      <c r="K211" s="137" t="str">
        <f t="shared" si="21"/>
        <v>..</v>
      </c>
      <c r="L211" s="138" t="str">
        <f t="shared" si="22"/>
        <v/>
      </c>
      <c r="M211" s="154" t="str">
        <f t="shared" si="23"/>
        <v/>
      </c>
      <c r="N211" s="139"/>
      <c r="O211" s="138"/>
      <c r="P211" s="258"/>
    </row>
    <row r="212" spans="1:16" ht="15" customHeight="1">
      <c r="A212" s="133" t="s">
        <v>233</v>
      </c>
      <c r="B212" s="148" t="str">
        <f t="shared" si="18"/>
        <v>NO</v>
      </c>
      <c r="C212" s="149" t="s">
        <v>65</v>
      </c>
      <c r="D212" s="134"/>
      <c r="E212" s="135" t="str">
        <f>IF(ISERROR(HLOOKUP(A212,'CDIS Outward debt'!$B:$BD,260,0)),"..",HLOOKUP(A212,'CDIS Outward debt'!$B:$BD,260,0))</f>
        <v>..</v>
      </c>
      <c r="F212" s="136">
        <v>1.1786892975011801E-2</v>
      </c>
      <c r="G212" s="135" t="str">
        <f>IF(ISERROR(HLOOKUP(A212,'CDIS Inward debt'!B:BY,260,0)),"..",HLOOKUP(A212,'CDIS Inward debt'!B:BY,260,0))</f>
        <v>..</v>
      </c>
      <c r="H212" s="136">
        <f>VLOOKUP(A212,'CDIS Outward debt'!$2:$247,65,0)</f>
        <v>2.9073601099999999</v>
      </c>
      <c r="I212" s="135" t="str">
        <f t="shared" si="19"/>
        <v>..</v>
      </c>
      <c r="J212" s="136">
        <f t="shared" si="20"/>
        <v>-2.8955732170249879</v>
      </c>
      <c r="K212" s="137" t="str">
        <f t="shared" si="21"/>
        <v>..</v>
      </c>
      <c r="L212" s="138" t="str">
        <f t="shared" si="22"/>
        <v/>
      </c>
      <c r="M212" s="154" t="str">
        <f t="shared" si="23"/>
        <v/>
      </c>
      <c r="N212" s="139"/>
      <c r="O212" s="138"/>
      <c r="P212" s="258"/>
    </row>
    <row r="213" spans="1:16" ht="15" customHeight="1">
      <c r="A213" s="133" t="s">
        <v>268</v>
      </c>
      <c r="B213" s="148" t="str">
        <f t="shared" si="18"/>
        <v>NO</v>
      </c>
      <c r="C213" s="149" t="s">
        <v>65</v>
      </c>
      <c r="D213" s="134"/>
      <c r="E213" s="135" t="str">
        <f>IF(ISERROR(HLOOKUP(A213,'CDIS Outward debt'!$B:$BD,260,0)),"..",HLOOKUP(A213,'CDIS Outward debt'!$B:$BD,260,0))</f>
        <v>..</v>
      </c>
      <c r="F213" s="136">
        <v>9.8342099999999995E-5</v>
      </c>
      <c r="G213" s="135" t="str">
        <f>IF(ISERROR(HLOOKUP(A213,'CDIS Inward debt'!B:BY,260,0)),"..",HLOOKUP(A213,'CDIS Inward debt'!B:BY,260,0))</f>
        <v>..</v>
      </c>
      <c r="H213" s="136">
        <f>VLOOKUP(A213,'CDIS Outward debt'!$2:$247,65,0)</f>
        <v>1.337769</v>
      </c>
      <c r="I213" s="135" t="str">
        <f t="shared" si="19"/>
        <v>..</v>
      </c>
      <c r="J213" s="136">
        <f t="shared" si="20"/>
        <v>-1.3376706578999999</v>
      </c>
      <c r="K213" s="137" t="str">
        <f t="shared" si="21"/>
        <v>..</v>
      </c>
      <c r="L213" s="138" t="str">
        <f t="shared" si="22"/>
        <v/>
      </c>
      <c r="M213" s="154" t="str">
        <f t="shared" si="23"/>
        <v/>
      </c>
      <c r="N213" s="139"/>
      <c r="O213" s="138"/>
      <c r="P213" s="258"/>
    </row>
    <row r="214" spans="1:16" ht="15" customHeight="1">
      <c r="A214" s="133" t="s">
        <v>293</v>
      </c>
      <c r="B214" s="148" t="str">
        <f t="shared" si="18"/>
        <v>NO</v>
      </c>
      <c r="C214" s="149" t="s">
        <v>65</v>
      </c>
      <c r="D214" s="134"/>
      <c r="E214" s="135" t="str">
        <f>IF(ISERROR(HLOOKUP(A214,'CDIS Outward debt'!$B:$BD,260,0)),"..",HLOOKUP(A214,'CDIS Outward debt'!$B:$BD,260,0))</f>
        <v>..</v>
      </c>
      <c r="F214" s="136">
        <v>0</v>
      </c>
      <c r="G214" s="135" t="str">
        <f>IF(ISERROR(HLOOKUP(A214,'CDIS Inward debt'!B:BY,260,0)),"..",HLOOKUP(A214,'CDIS Inward debt'!B:BY,260,0))</f>
        <v>..</v>
      </c>
      <c r="H214" s="136">
        <f>VLOOKUP(A214,'CDIS Outward debt'!$2:$247,65,0)</f>
        <v>486.96163042008601</v>
      </c>
      <c r="I214" s="135" t="str">
        <f t="shared" si="19"/>
        <v>..</v>
      </c>
      <c r="J214" s="136">
        <f t="shared" si="20"/>
        <v>-486.96163042008601</v>
      </c>
      <c r="K214" s="137" t="str">
        <f t="shared" si="21"/>
        <v>..</v>
      </c>
      <c r="L214" s="138" t="str">
        <f t="shared" si="22"/>
        <v/>
      </c>
      <c r="M214" s="154" t="str">
        <f t="shared" si="23"/>
        <v/>
      </c>
      <c r="N214" s="139"/>
      <c r="O214" s="138"/>
      <c r="P214" s="258"/>
    </row>
    <row r="215" spans="1:16" ht="15" customHeight="1">
      <c r="A215" s="133" t="s">
        <v>271</v>
      </c>
      <c r="B215" s="148" t="str">
        <f t="shared" si="18"/>
        <v>NO</v>
      </c>
      <c r="C215" s="149" t="s">
        <v>65</v>
      </c>
      <c r="D215" s="134"/>
      <c r="E215" s="135" t="str">
        <f>IF(ISERROR(HLOOKUP(A215,'CDIS Outward debt'!$B:$BD,260,0)),"..",HLOOKUP(A215,'CDIS Outward debt'!$B:$BD,260,0))</f>
        <v>..</v>
      </c>
      <c r="F215" s="136">
        <v>0</v>
      </c>
      <c r="G215" s="135" t="str">
        <f>IF(ISERROR(HLOOKUP(A215,'CDIS Inward debt'!B:BY,260,0)),"..",HLOOKUP(A215,'CDIS Inward debt'!B:BY,260,0))</f>
        <v>..</v>
      </c>
      <c r="H215" s="136">
        <f>VLOOKUP(A215,'CDIS Outward debt'!$2:$247,65,0)</f>
        <v>187.049548856462</v>
      </c>
      <c r="I215" s="135" t="str">
        <f t="shared" si="19"/>
        <v>..</v>
      </c>
      <c r="J215" s="136">
        <f t="shared" si="20"/>
        <v>-187.049548856462</v>
      </c>
      <c r="K215" s="137" t="str">
        <f t="shared" si="21"/>
        <v>..</v>
      </c>
      <c r="L215" s="138" t="str">
        <f t="shared" si="22"/>
        <v/>
      </c>
      <c r="M215" s="154" t="str">
        <f t="shared" si="23"/>
        <v/>
      </c>
      <c r="N215" s="139"/>
      <c r="O215" s="138"/>
      <c r="P215" s="258"/>
    </row>
    <row r="216" spans="1:16" ht="15" customHeight="1">
      <c r="A216" s="133" t="s">
        <v>310</v>
      </c>
      <c r="B216" s="148" t="str">
        <f t="shared" si="18"/>
        <v>NO</v>
      </c>
      <c r="C216" s="149" t="s">
        <v>65</v>
      </c>
      <c r="D216" s="134"/>
      <c r="E216" s="135" t="str">
        <f>IF(ISERROR(HLOOKUP(A216,'CDIS Outward debt'!$B:$BD,260,0)),"..",HLOOKUP(A216,'CDIS Outward debt'!$B:$BD,260,0))</f>
        <v>..</v>
      </c>
      <c r="F216" s="136">
        <v>0</v>
      </c>
      <c r="G216" s="135" t="str">
        <f>IF(ISERROR(HLOOKUP(A216,'CDIS Inward debt'!B:BY,260,0)),"..",HLOOKUP(A216,'CDIS Inward debt'!B:BY,260,0))</f>
        <v>..</v>
      </c>
      <c r="H216" s="136">
        <f>VLOOKUP(A216,'CDIS Outward debt'!$2:$247,65,0)</f>
        <v>143.40622247017399</v>
      </c>
      <c r="I216" s="135" t="str">
        <f t="shared" si="19"/>
        <v>..</v>
      </c>
      <c r="J216" s="136">
        <f t="shared" si="20"/>
        <v>-143.40622247017399</v>
      </c>
      <c r="K216" s="137" t="str">
        <f t="shared" si="21"/>
        <v>..</v>
      </c>
      <c r="L216" s="138" t="str">
        <f t="shared" si="22"/>
        <v/>
      </c>
      <c r="M216" s="154" t="str">
        <f t="shared" si="23"/>
        <v/>
      </c>
      <c r="N216" s="139"/>
      <c r="O216" s="138"/>
      <c r="P216" s="258"/>
    </row>
    <row r="217" spans="1:16" ht="15" customHeight="1">
      <c r="A217" s="133" t="s">
        <v>263</v>
      </c>
      <c r="B217" s="148" t="str">
        <f t="shared" si="18"/>
        <v>NO</v>
      </c>
      <c r="C217" s="149" t="s">
        <v>65</v>
      </c>
      <c r="D217" s="134"/>
      <c r="E217" s="135" t="str">
        <f>IF(ISERROR(HLOOKUP(A217,'CDIS Outward debt'!$B:$BD,260,0)),"..",HLOOKUP(A217,'CDIS Outward debt'!$B:$BD,260,0))</f>
        <v>..</v>
      </c>
      <c r="F217" s="136">
        <v>0</v>
      </c>
      <c r="G217" s="135" t="str">
        <f>IF(ISERROR(HLOOKUP(A217,'CDIS Inward debt'!B:BY,260,0)),"..",HLOOKUP(A217,'CDIS Inward debt'!B:BY,260,0))</f>
        <v>..</v>
      </c>
      <c r="H217" s="136">
        <f>VLOOKUP(A217,'CDIS Outward debt'!$2:$247,65,0)</f>
        <v>118.95370454797499</v>
      </c>
      <c r="I217" s="135" t="str">
        <f t="shared" si="19"/>
        <v>..</v>
      </c>
      <c r="J217" s="136">
        <f t="shared" si="20"/>
        <v>-118.95370454797499</v>
      </c>
      <c r="K217" s="137" t="str">
        <f t="shared" si="21"/>
        <v>..</v>
      </c>
      <c r="L217" s="138" t="str">
        <f t="shared" si="22"/>
        <v/>
      </c>
      <c r="M217" s="154" t="str">
        <f t="shared" si="23"/>
        <v/>
      </c>
      <c r="N217" s="139"/>
      <c r="O217" s="138"/>
      <c r="P217" s="258"/>
    </row>
    <row r="218" spans="1:16" ht="15" customHeight="1">
      <c r="A218" s="133" t="s">
        <v>270</v>
      </c>
      <c r="B218" s="148" t="str">
        <f t="shared" si="18"/>
        <v>NO</v>
      </c>
      <c r="C218" s="149" t="s">
        <v>65</v>
      </c>
      <c r="D218" s="134"/>
      <c r="E218" s="135" t="str">
        <f>IF(ISERROR(HLOOKUP(A218,'CDIS Outward debt'!$B:$BD,260,0)),"..",HLOOKUP(A218,'CDIS Outward debt'!$B:$BD,260,0))</f>
        <v>..</v>
      </c>
      <c r="F218" s="136">
        <v>0</v>
      </c>
      <c r="G218" s="135" t="str">
        <f>IF(ISERROR(HLOOKUP(A218,'CDIS Inward debt'!B:BY,260,0)),"..",HLOOKUP(A218,'CDIS Inward debt'!B:BY,260,0))</f>
        <v>..</v>
      </c>
      <c r="H218" s="136">
        <f>VLOOKUP(A218,'CDIS Outward debt'!$2:$247,65,0)</f>
        <v>85.610505477423501</v>
      </c>
      <c r="I218" s="135" t="str">
        <f t="shared" si="19"/>
        <v>..</v>
      </c>
      <c r="J218" s="136">
        <f t="shared" si="20"/>
        <v>-85.610505477423501</v>
      </c>
      <c r="K218" s="137" t="str">
        <f t="shared" si="21"/>
        <v>..</v>
      </c>
      <c r="L218" s="138" t="str">
        <f t="shared" si="22"/>
        <v/>
      </c>
      <c r="M218" s="154" t="str">
        <f t="shared" si="23"/>
        <v/>
      </c>
      <c r="N218" s="139"/>
      <c r="O218" s="138"/>
      <c r="P218" s="258"/>
    </row>
    <row r="219" spans="1:16" ht="15" customHeight="1">
      <c r="A219" s="133" t="s">
        <v>364</v>
      </c>
      <c r="B219" s="148" t="str">
        <f t="shared" si="18"/>
        <v>NO</v>
      </c>
      <c r="C219" s="149" t="s">
        <v>65</v>
      </c>
      <c r="D219" s="134"/>
      <c r="E219" s="135" t="str">
        <f>IF(ISERROR(HLOOKUP(A219,'CDIS Outward debt'!$B:$BD,260,0)),"..",HLOOKUP(A219,'CDIS Outward debt'!$B:$BD,260,0))</f>
        <v>..</v>
      </c>
      <c r="F219" s="136">
        <v>0</v>
      </c>
      <c r="G219" s="135" t="str">
        <f>IF(ISERROR(HLOOKUP(A219,'CDIS Inward debt'!B:BY,260,0)),"..",HLOOKUP(A219,'CDIS Inward debt'!B:BY,260,0))</f>
        <v>..</v>
      </c>
      <c r="H219" s="136">
        <f>VLOOKUP(A219,'CDIS Outward debt'!$2:$247,65,0)</f>
        <v>15.144685585875299</v>
      </c>
      <c r="I219" s="135" t="str">
        <f t="shared" si="19"/>
        <v>..</v>
      </c>
      <c r="J219" s="136">
        <f t="shared" si="20"/>
        <v>-15.144685585875299</v>
      </c>
      <c r="K219" s="137" t="str">
        <f t="shared" si="21"/>
        <v>..</v>
      </c>
      <c r="L219" s="138" t="str">
        <f t="shared" si="22"/>
        <v/>
      </c>
      <c r="M219" s="154" t="str">
        <f t="shared" si="23"/>
        <v/>
      </c>
      <c r="N219" s="139"/>
      <c r="O219" s="138"/>
      <c r="P219" s="258"/>
    </row>
    <row r="220" spans="1:16" ht="15" customHeight="1">
      <c r="A220" s="133" t="s">
        <v>291</v>
      </c>
      <c r="B220" s="148" t="str">
        <f t="shared" si="18"/>
        <v>NO</v>
      </c>
      <c r="C220" s="149" t="s">
        <v>65</v>
      </c>
      <c r="D220" s="134"/>
      <c r="E220" s="135" t="str">
        <f>IF(ISERROR(HLOOKUP(A220,'CDIS Outward debt'!$B:$BD,260,0)),"..",HLOOKUP(A220,'CDIS Outward debt'!$B:$BD,260,0))</f>
        <v>..</v>
      </c>
      <c r="F220" s="136">
        <v>0</v>
      </c>
      <c r="G220" s="135" t="str">
        <f>IF(ISERROR(HLOOKUP(A220,'CDIS Inward debt'!B:BY,260,0)),"..",HLOOKUP(A220,'CDIS Inward debt'!B:BY,260,0))</f>
        <v>..</v>
      </c>
      <c r="H220" s="136">
        <f>VLOOKUP(A220,'CDIS Outward debt'!$2:$247,65,0)</f>
        <v>14.68876</v>
      </c>
      <c r="I220" s="135" t="str">
        <f t="shared" si="19"/>
        <v>..</v>
      </c>
      <c r="J220" s="136">
        <f t="shared" si="20"/>
        <v>-14.68876</v>
      </c>
      <c r="K220" s="137" t="str">
        <f t="shared" si="21"/>
        <v>..</v>
      </c>
      <c r="L220" s="138" t="str">
        <f t="shared" si="22"/>
        <v/>
      </c>
      <c r="M220" s="154" t="str">
        <f t="shared" si="23"/>
        <v/>
      </c>
      <c r="N220" s="139"/>
      <c r="O220" s="138"/>
      <c r="P220" s="258"/>
    </row>
    <row r="221" spans="1:16" ht="15" customHeight="1">
      <c r="A221" s="133" t="s">
        <v>198</v>
      </c>
      <c r="B221" s="148" t="str">
        <f t="shared" si="18"/>
        <v>NO</v>
      </c>
      <c r="C221" s="149" t="s">
        <v>65</v>
      </c>
      <c r="D221" s="134"/>
      <c r="E221" s="135" t="str">
        <f>IF(ISERROR(HLOOKUP(A221,'CDIS Outward debt'!$B:$BD,260,0)),"..",HLOOKUP(A221,'CDIS Outward debt'!$B:$BD,260,0))</f>
        <v>..</v>
      </c>
      <c r="F221" s="136">
        <v>0</v>
      </c>
      <c r="G221" s="135">
        <f>IF(ISERROR(HLOOKUP(A221,'CDIS Inward debt'!B:BY,260,0)),"..",HLOOKUP(A221,'CDIS Inward debt'!B:BY,260,0))</f>
        <v>463.95847811613902</v>
      </c>
      <c r="H221" s="136">
        <f>VLOOKUP(A221,'CDIS Outward debt'!$2:$247,65,0)</f>
        <v>10.874000000000001</v>
      </c>
      <c r="I221" s="135" t="str">
        <f t="shared" si="19"/>
        <v>..</v>
      </c>
      <c r="J221" s="136">
        <f t="shared" si="20"/>
        <v>-10.874000000000001</v>
      </c>
      <c r="K221" s="137" t="str">
        <f t="shared" si="21"/>
        <v>..</v>
      </c>
      <c r="L221" s="138" t="str">
        <f t="shared" si="22"/>
        <v/>
      </c>
      <c r="M221" s="154" t="str">
        <f t="shared" si="23"/>
        <v/>
      </c>
      <c r="N221" s="139"/>
      <c r="O221" s="138"/>
      <c r="P221" s="258"/>
    </row>
    <row r="222" spans="1:16" ht="15" customHeight="1">
      <c r="A222" s="133" t="s">
        <v>303</v>
      </c>
      <c r="B222" s="148" t="str">
        <f t="shared" si="18"/>
        <v>NO</v>
      </c>
      <c r="C222" s="149" t="s">
        <v>65</v>
      </c>
      <c r="D222" s="134"/>
      <c r="E222" s="135" t="str">
        <f>IF(ISERROR(HLOOKUP(A222,'CDIS Outward debt'!$B:$BD,260,0)),"..",HLOOKUP(A222,'CDIS Outward debt'!$B:$BD,260,0))</f>
        <v>..</v>
      </c>
      <c r="F222" s="136">
        <v>0</v>
      </c>
      <c r="G222" s="135" t="str">
        <f>IF(ISERROR(HLOOKUP(A222,'CDIS Inward debt'!B:BY,260,0)),"..",HLOOKUP(A222,'CDIS Inward debt'!B:BY,260,0))</f>
        <v>..</v>
      </c>
      <c r="H222" s="136">
        <f>VLOOKUP(A222,'CDIS Outward debt'!$2:$247,65,0)</f>
        <v>4.8563999999999998</v>
      </c>
      <c r="I222" s="135" t="str">
        <f t="shared" si="19"/>
        <v>..</v>
      </c>
      <c r="J222" s="136">
        <f t="shared" si="20"/>
        <v>-4.8563999999999998</v>
      </c>
      <c r="K222" s="137" t="str">
        <f t="shared" si="21"/>
        <v>..</v>
      </c>
      <c r="L222" s="138" t="str">
        <f t="shared" si="22"/>
        <v/>
      </c>
      <c r="M222" s="154" t="str">
        <f t="shared" si="23"/>
        <v/>
      </c>
      <c r="N222" s="139"/>
      <c r="O222" s="138"/>
      <c r="P222" s="258"/>
    </row>
    <row r="223" spans="1:16" ht="15" customHeight="1">
      <c r="A223" s="133" t="s">
        <v>282</v>
      </c>
      <c r="B223" s="148" t="str">
        <f t="shared" si="18"/>
        <v>NO</v>
      </c>
      <c r="C223" s="149" t="s">
        <v>65</v>
      </c>
      <c r="D223" s="134"/>
      <c r="E223" s="135" t="str">
        <f>IF(ISERROR(HLOOKUP(A223,'CDIS Outward debt'!$B:$BD,260,0)),"..",HLOOKUP(A223,'CDIS Outward debt'!$B:$BD,260,0))</f>
        <v>..</v>
      </c>
      <c r="F223" s="136">
        <v>0</v>
      </c>
      <c r="G223" s="135" t="str">
        <f>IF(ISERROR(HLOOKUP(A223,'CDIS Inward debt'!B:BY,260,0)),"..",HLOOKUP(A223,'CDIS Inward debt'!B:BY,260,0))</f>
        <v>..</v>
      </c>
      <c r="H223" s="136">
        <f>VLOOKUP(A223,'CDIS Outward debt'!$2:$247,65,0)</f>
        <v>3.5403154577197999</v>
      </c>
      <c r="I223" s="135" t="str">
        <f t="shared" si="19"/>
        <v>..</v>
      </c>
      <c r="J223" s="136">
        <f t="shared" si="20"/>
        <v>-3.5403154577197999</v>
      </c>
      <c r="K223" s="137" t="str">
        <f t="shared" si="21"/>
        <v>..</v>
      </c>
      <c r="L223" s="138" t="str">
        <f t="shared" si="22"/>
        <v/>
      </c>
      <c r="M223" s="154" t="str">
        <f t="shared" si="23"/>
        <v/>
      </c>
      <c r="N223" s="139"/>
      <c r="O223" s="138"/>
      <c r="P223" s="258"/>
    </row>
    <row r="224" spans="1:16" ht="15" customHeight="1">
      <c r="A224" s="133" t="s">
        <v>258</v>
      </c>
      <c r="B224" s="148" t="str">
        <f t="shared" si="18"/>
        <v>NO</v>
      </c>
      <c r="C224" s="149" t="s">
        <v>65</v>
      </c>
      <c r="D224" s="134"/>
      <c r="E224" s="135" t="str">
        <f>IF(ISERROR(HLOOKUP(A224,'CDIS Outward debt'!$B:$BD,260,0)),"..",HLOOKUP(A224,'CDIS Outward debt'!$B:$BD,260,0))</f>
        <v>..</v>
      </c>
      <c r="F224" s="136">
        <v>0</v>
      </c>
      <c r="G224" s="135" t="str">
        <f>IF(ISERROR(HLOOKUP(A224,'CDIS Inward debt'!B:BY,260,0)),"..",HLOOKUP(A224,'CDIS Inward debt'!B:BY,260,0))</f>
        <v>..</v>
      </c>
      <c r="H224" s="136">
        <f>VLOOKUP(A224,'CDIS Outward debt'!$2:$247,65,0)</f>
        <v>2.4281999999999999</v>
      </c>
      <c r="I224" s="135" t="str">
        <f t="shared" si="19"/>
        <v>..</v>
      </c>
      <c r="J224" s="136">
        <f t="shared" si="20"/>
        <v>-2.4281999999999999</v>
      </c>
      <c r="K224" s="137" t="str">
        <f t="shared" si="21"/>
        <v>..</v>
      </c>
      <c r="L224" s="138" t="str">
        <f t="shared" si="22"/>
        <v/>
      </c>
      <c r="M224" s="154" t="str">
        <f t="shared" si="23"/>
        <v/>
      </c>
      <c r="N224" s="139"/>
      <c r="O224" s="138"/>
      <c r="P224" s="258"/>
    </row>
    <row r="225" spans="1:16" ht="15" customHeight="1">
      <c r="A225" s="133" t="s">
        <v>246</v>
      </c>
      <c r="B225" s="148" t="str">
        <f t="shared" si="18"/>
        <v>NO</v>
      </c>
      <c r="C225" s="149" t="s">
        <v>65</v>
      </c>
      <c r="D225" s="134"/>
      <c r="E225" s="135" t="str">
        <f>IF(ISERROR(HLOOKUP(A225,'CDIS Outward debt'!$B:$BD,260,0)),"..",HLOOKUP(A225,'CDIS Outward debt'!$B:$BD,260,0))</f>
        <v>..</v>
      </c>
      <c r="F225" s="136">
        <v>0</v>
      </c>
      <c r="G225" s="135" t="str">
        <f>IF(ISERROR(HLOOKUP(A225,'CDIS Inward debt'!B:BY,260,0)),"..",HLOOKUP(A225,'CDIS Inward debt'!B:BY,260,0))</f>
        <v>..</v>
      </c>
      <c r="H225" s="136">
        <f>VLOOKUP(A225,'CDIS Outward debt'!$2:$247,65,0)</f>
        <v>1.3335413813669199</v>
      </c>
      <c r="I225" s="135" t="str">
        <f t="shared" si="19"/>
        <v>..</v>
      </c>
      <c r="J225" s="136">
        <f t="shared" si="20"/>
        <v>-1.3335413813669199</v>
      </c>
      <c r="K225" s="137" t="str">
        <f t="shared" si="21"/>
        <v>..</v>
      </c>
      <c r="L225" s="138" t="str">
        <f t="shared" si="22"/>
        <v/>
      </c>
      <c r="M225" s="154" t="str">
        <f t="shared" si="23"/>
        <v/>
      </c>
      <c r="N225" s="139"/>
      <c r="O225" s="138"/>
      <c r="P225" s="258"/>
    </row>
    <row r="226" spans="1:16" ht="15" customHeight="1">
      <c r="A226" s="133" t="s">
        <v>273</v>
      </c>
      <c r="B226" s="148" t="str">
        <f t="shared" si="18"/>
        <v>NO</v>
      </c>
      <c r="C226" s="149" t="s">
        <v>65</v>
      </c>
      <c r="D226" s="134"/>
      <c r="E226" s="135" t="str">
        <f>IF(ISERROR(HLOOKUP(A226,'CDIS Outward debt'!$B:$BD,260,0)),"..",HLOOKUP(A226,'CDIS Outward debt'!$B:$BD,260,0))</f>
        <v>..</v>
      </c>
      <c r="F226" s="136">
        <v>0</v>
      </c>
      <c r="G226" s="135" t="str">
        <f>IF(ISERROR(HLOOKUP(A226,'CDIS Inward debt'!B:BY,260,0)),"..",HLOOKUP(A226,'CDIS Inward debt'!B:BY,260,0))</f>
        <v>..</v>
      </c>
      <c r="H226" s="136">
        <f>VLOOKUP(A226,'CDIS Outward debt'!$2:$247,65,0)</f>
        <v>1.2141</v>
      </c>
      <c r="I226" s="135" t="str">
        <f t="shared" si="19"/>
        <v>..</v>
      </c>
      <c r="J226" s="136">
        <f t="shared" si="20"/>
        <v>-1.2141</v>
      </c>
      <c r="K226" s="137" t="str">
        <f t="shared" si="21"/>
        <v>..</v>
      </c>
      <c r="L226" s="138" t="str">
        <f t="shared" si="22"/>
        <v/>
      </c>
      <c r="M226" s="154" t="str">
        <f t="shared" si="23"/>
        <v/>
      </c>
      <c r="N226" s="139"/>
      <c r="O226" s="138"/>
      <c r="P226" s="258"/>
    </row>
    <row r="227" spans="1:16" ht="15" customHeight="1">
      <c r="A227" s="133" t="s">
        <v>281</v>
      </c>
      <c r="B227" s="148" t="str">
        <f t="shared" si="18"/>
        <v>NO</v>
      </c>
      <c r="C227" s="149" t="s">
        <v>65</v>
      </c>
      <c r="D227" s="134"/>
      <c r="E227" s="135" t="str">
        <f>IF(ISERROR(HLOOKUP(A227,'CDIS Outward debt'!$B:$BD,260,0)),"..",HLOOKUP(A227,'CDIS Outward debt'!$B:$BD,260,0))</f>
        <v>..</v>
      </c>
      <c r="F227" s="136">
        <v>0</v>
      </c>
      <c r="G227" s="135" t="str">
        <f>IF(ISERROR(HLOOKUP(A227,'CDIS Inward debt'!B:BY,260,0)),"..",HLOOKUP(A227,'CDIS Inward debt'!B:BY,260,0))</f>
        <v>..</v>
      </c>
      <c r="H227" s="136">
        <f>VLOOKUP(A227,'CDIS Outward debt'!$2:$247,65,0)</f>
        <v>0.41532829217845801</v>
      </c>
      <c r="I227" s="135" t="str">
        <f t="shared" si="19"/>
        <v>..</v>
      </c>
      <c r="J227" s="136">
        <f t="shared" si="20"/>
        <v>-0.41532829217845801</v>
      </c>
      <c r="K227" s="137" t="str">
        <f t="shared" si="21"/>
        <v>..</v>
      </c>
      <c r="L227" s="138" t="str">
        <f t="shared" si="22"/>
        <v/>
      </c>
      <c r="M227" s="154" t="str">
        <f t="shared" si="23"/>
        <v/>
      </c>
      <c r="N227" s="139"/>
      <c r="O227" s="138"/>
      <c r="P227" s="258"/>
    </row>
    <row r="228" spans="1:16" ht="15" customHeight="1">
      <c r="A228" s="133" t="s">
        <v>151</v>
      </c>
      <c r="B228" s="148" t="str">
        <f t="shared" si="18"/>
        <v>NO</v>
      </c>
      <c r="C228" s="149" t="s">
        <v>65</v>
      </c>
      <c r="D228" s="134"/>
      <c r="E228" s="135" t="str">
        <f>IF(ISERROR(HLOOKUP(A228,'CDIS Outward debt'!$B:$BD,260,0)),"..",HLOOKUP(A228,'CDIS Outward debt'!$B:$BD,260,0))</f>
        <v>..</v>
      </c>
      <c r="F228" s="136">
        <v>0</v>
      </c>
      <c r="G228" s="135">
        <f>IF(ISERROR(HLOOKUP(A228,'CDIS Inward debt'!B:BY,260,0)),"..",HLOOKUP(A228,'CDIS Inward debt'!B:BY,260,0))</f>
        <v>58.004459708592897</v>
      </c>
      <c r="H228" s="136">
        <f>VLOOKUP(A228,'CDIS Outward debt'!$2:$247,65,0)</f>
        <v>0.26842882293961101</v>
      </c>
      <c r="I228" s="135" t="str">
        <f t="shared" si="19"/>
        <v>..</v>
      </c>
      <c r="J228" s="136">
        <f t="shared" si="20"/>
        <v>-0.26842882293961101</v>
      </c>
      <c r="K228" s="137" t="str">
        <f t="shared" si="21"/>
        <v>..</v>
      </c>
      <c r="L228" s="138" t="str">
        <f t="shared" si="22"/>
        <v/>
      </c>
      <c r="M228" s="154" t="str">
        <f t="shared" si="23"/>
        <v/>
      </c>
      <c r="N228" s="139"/>
      <c r="O228" s="138"/>
      <c r="P228" s="258"/>
    </row>
    <row r="229" spans="1:16" ht="15" customHeight="1">
      <c r="A229" s="133" t="s">
        <v>363</v>
      </c>
      <c r="B229" s="148" t="str">
        <f t="shared" si="18"/>
        <v>NO</v>
      </c>
      <c r="C229" s="149" t="s">
        <v>65</v>
      </c>
      <c r="D229" s="134"/>
      <c r="E229" s="135" t="str">
        <f>IF(ISERROR(HLOOKUP(A229,'CDIS Outward debt'!$B:$BD,260,0)),"..",HLOOKUP(A229,'CDIS Outward debt'!$B:$BD,260,0))</f>
        <v>..</v>
      </c>
      <c r="F229" s="136">
        <v>0</v>
      </c>
      <c r="G229" s="135" t="str">
        <f>IF(ISERROR(HLOOKUP(A229,'CDIS Inward debt'!B:BY,260,0)),"..",HLOOKUP(A229,'CDIS Inward debt'!B:BY,260,0))</f>
        <v>..</v>
      </c>
      <c r="H229" s="136">
        <f>VLOOKUP(A229,'CDIS Outward debt'!$2:$247,65,0)</f>
        <v>0.26842882293961101</v>
      </c>
      <c r="I229" s="135" t="str">
        <f t="shared" si="19"/>
        <v>..</v>
      </c>
      <c r="J229" s="136">
        <f t="shared" si="20"/>
        <v>-0.26842882293961101</v>
      </c>
      <c r="K229" s="137" t="str">
        <f t="shared" si="21"/>
        <v>..</v>
      </c>
      <c r="L229" s="138" t="str">
        <f t="shared" si="22"/>
        <v/>
      </c>
      <c r="M229" s="154" t="str">
        <f t="shared" si="23"/>
        <v/>
      </c>
      <c r="N229" s="139"/>
      <c r="O229" s="138"/>
      <c r="P229" s="258"/>
    </row>
    <row r="230" spans="1:16" ht="15" customHeight="1">
      <c r="A230" s="133" t="s">
        <v>115</v>
      </c>
      <c r="B230" s="148" t="str">
        <f t="shared" si="18"/>
        <v>NO</v>
      </c>
      <c r="C230" s="149" t="s">
        <v>65</v>
      </c>
      <c r="D230" s="134"/>
      <c r="E230" s="135" t="str">
        <f>IF(ISERROR(HLOOKUP(A230,'CDIS Outward debt'!$B:$BD,260,0)),"..",HLOOKUP(A230,'CDIS Outward debt'!$B:$BD,260,0))</f>
        <v>..</v>
      </c>
      <c r="F230" s="136">
        <v>0</v>
      </c>
      <c r="G230" s="135" t="str">
        <f>IF(ISERROR(HLOOKUP(A230,'CDIS Inward debt'!B:BY,260,0)),"..",HLOOKUP(A230,'CDIS Inward debt'!B:BY,260,0))</f>
        <v>..</v>
      </c>
      <c r="H230" s="136">
        <f>VLOOKUP(A230,'CDIS Outward debt'!$2:$247,65,0)</f>
        <v>0.241454</v>
      </c>
      <c r="I230" s="135" t="str">
        <f t="shared" si="19"/>
        <v>..</v>
      </c>
      <c r="J230" s="136">
        <f t="shared" si="20"/>
        <v>-0.241454</v>
      </c>
      <c r="K230" s="137" t="str">
        <f t="shared" si="21"/>
        <v>..</v>
      </c>
      <c r="L230" s="138" t="str">
        <f t="shared" si="22"/>
        <v/>
      </c>
      <c r="M230" s="154" t="str">
        <f t="shared" si="23"/>
        <v/>
      </c>
      <c r="N230" s="139"/>
      <c r="O230" s="138"/>
      <c r="P230" s="258"/>
    </row>
    <row r="231" spans="1:16" ht="15" customHeight="1">
      <c r="A231" s="133" t="s">
        <v>306</v>
      </c>
      <c r="B231" s="148" t="str">
        <f t="shared" si="18"/>
        <v>NO</v>
      </c>
      <c r="C231" s="149" t="s">
        <v>65</v>
      </c>
      <c r="D231" s="134"/>
      <c r="E231" s="135" t="str">
        <f>IF(ISERROR(HLOOKUP(A231,'CDIS Outward debt'!$B:$BD,260,0)),"..",HLOOKUP(A231,'CDIS Outward debt'!$B:$BD,260,0))</f>
        <v>..</v>
      </c>
      <c r="F231" s="136">
        <v>0</v>
      </c>
      <c r="G231" s="135" t="str">
        <f>IF(ISERROR(HLOOKUP(A231,'CDIS Inward debt'!B:BY,260,0)),"..",HLOOKUP(A231,'CDIS Inward debt'!B:BY,260,0))</f>
        <v>..</v>
      </c>
      <c r="H231" s="136">
        <f>VLOOKUP(A231,'CDIS Outward debt'!$2:$247,65,0)</f>
        <v>0.20357700000000001</v>
      </c>
      <c r="I231" s="135" t="str">
        <f t="shared" si="19"/>
        <v>..</v>
      </c>
      <c r="J231" s="136">
        <f t="shared" si="20"/>
        <v>-0.20357700000000001</v>
      </c>
      <c r="K231" s="137" t="str">
        <f t="shared" si="21"/>
        <v>..</v>
      </c>
      <c r="L231" s="138" t="str">
        <f t="shared" si="22"/>
        <v/>
      </c>
      <c r="M231" s="154" t="str">
        <f t="shared" si="23"/>
        <v/>
      </c>
      <c r="N231" s="139"/>
      <c r="O231" s="138"/>
      <c r="P231" s="258"/>
    </row>
    <row r="232" spans="1:16" ht="15" customHeight="1">
      <c r="A232" s="133" t="s">
        <v>305</v>
      </c>
      <c r="B232" s="148" t="str">
        <f t="shared" si="18"/>
        <v>NO</v>
      </c>
      <c r="C232" s="149" t="s">
        <v>65</v>
      </c>
      <c r="D232" s="134"/>
      <c r="E232" s="135" t="str">
        <f>IF(ISERROR(HLOOKUP(A232,'CDIS Outward debt'!$B:$BD,260,0)),"..",HLOOKUP(A232,'CDIS Outward debt'!$B:$BD,260,0))</f>
        <v>..</v>
      </c>
      <c r="F232" s="136">
        <v>0</v>
      </c>
      <c r="G232" s="135" t="str">
        <f>IF(ISERROR(HLOOKUP(A232,'CDIS Inward debt'!B:BY,260,0)),"..",HLOOKUP(A232,'CDIS Inward debt'!B:BY,260,0))</f>
        <v>..</v>
      </c>
      <c r="H232" s="136">
        <f>VLOOKUP(A232,'CDIS Outward debt'!$2:$247,65,0)</f>
        <v>0.2</v>
      </c>
      <c r="I232" s="135" t="str">
        <f t="shared" si="19"/>
        <v>..</v>
      </c>
      <c r="J232" s="136">
        <f t="shared" si="20"/>
        <v>-0.2</v>
      </c>
      <c r="K232" s="137" t="str">
        <f t="shared" si="21"/>
        <v>..</v>
      </c>
      <c r="L232" s="138" t="str">
        <f t="shared" si="22"/>
        <v/>
      </c>
      <c r="M232" s="154" t="str">
        <f t="shared" si="23"/>
        <v/>
      </c>
      <c r="N232" s="139"/>
      <c r="O232" s="138"/>
      <c r="P232" s="258"/>
    </row>
    <row r="233" spans="1:16" ht="15" customHeight="1">
      <c r="A233" s="133" t="s">
        <v>326</v>
      </c>
      <c r="B233" s="148" t="str">
        <f t="shared" si="18"/>
        <v>NO</v>
      </c>
      <c r="C233" s="149" t="s">
        <v>65</v>
      </c>
      <c r="D233" s="134"/>
      <c r="E233" s="135" t="str">
        <f>IF(ISERROR(HLOOKUP(A233,'CDIS Outward debt'!$B:$BD,260,0)),"..",HLOOKUP(A233,'CDIS Outward debt'!$B:$BD,260,0))</f>
        <v>..</v>
      </c>
      <c r="F233" s="136">
        <v>0</v>
      </c>
      <c r="G233" s="135" t="str">
        <f>IF(ISERROR(HLOOKUP(A233,'CDIS Inward debt'!B:BY,260,0)),"..",HLOOKUP(A233,'CDIS Inward debt'!B:BY,260,0))</f>
        <v>..</v>
      </c>
      <c r="H233" s="136">
        <f>VLOOKUP(A233,'CDIS Outward debt'!$2:$247,65,0)</f>
        <v>0.17706268</v>
      </c>
      <c r="I233" s="135" t="str">
        <f t="shared" si="19"/>
        <v>..</v>
      </c>
      <c r="J233" s="136">
        <f t="shared" si="20"/>
        <v>-0.17706268</v>
      </c>
      <c r="K233" s="137" t="str">
        <f t="shared" si="21"/>
        <v>..</v>
      </c>
      <c r="L233" s="138" t="str">
        <f t="shared" si="22"/>
        <v/>
      </c>
      <c r="M233" s="154" t="str">
        <f t="shared" si="23"/>
        <v/>
      </c>
      <c r="N233" s="139"/>
      <c r="O233" s="138"/>
      <c r="P233" s="258"/>
    </row>
    <row r="234" spans="1:16" ht="15" customHeight="1">
      <c r="A234" s="133" t="s">
        <v>236</v>
      </c>
      <c r="B234" s="148" t="str">
        <f t="shared" si="18"/>
        <v>NO</v>
      </c>
      <c r="C234" s="149" t="s">
        <v>65</v>
      </c>
      <c r="D234" s="134"/>
      <c r="E234" s="135" t="str">
        <f>IF(ISERROR(HLOOKUP(A234,'CDIS Outward debt'!$B:$BD,260,0)),"..",HLOOKUP(A234,'CDIS Outward debt'!$B:$BD,260,0))</f>
        <v>..</v>
      </c>
      <c r="F234" s="136">
        <v>0</v>
      </c>
      <c r="G234" s="135" t="str">
        <f>IF(ISERROR(HLOOKUP(A234,'CDIS Inward debt'!B:BY,260,0)),"..",HLOOKUP(A234,'CDIS Inward debt'!B:BY,260,0))</f>
        <v>..</v>
      </c>
      <c r="H234" s="136">
        <f>VLOOKUP(A234,'CDIS Outward debt'!$2:$247,65,0)</f>
        <v>0</v>
      </c>
      <c r="I234" s="135" t="str">
        <f t="shared" si="19"/>
        <v>..</v>
      </c>
      <c r="J234" s="136">
        <f t="shared" si="20"/>
        <v>0</v>
      </c>
      <c r="K234" s="137" t="str">
        <f t="shared" si="21"/>
        <v>..</v>
      </c>
      <c r="L234" s="138" t="str">
        <f t="shared" si="22"/>
        <v/>
      </c>
      <c r="M234" s="154" t="str">
        <f t="shared" si="23"/>
        <v/>
      </c>
      <c r="N234" s="139"/>
      <c r="O234" s="138"/>
      <c r="P234" s="258"/>
    </row>
    <row r="235" spans="1:16" ht="15" customHeight="1">
      <c r="A235" s="133" t="s">
        <v>248</v>
      </c>
      <c r="B235" s="148" t="str">
        <f t="shared" si="18"/>
        <v>NO</v>
      </c>
      <c r="C235" s="149" t="s">
        <v>65</v>
      </c>
      <c r="D235" s="134"/>
      <c r="E235" s="135" t="str">
        <f>IF(ISERROR(HLOOKUP(A235,'CDIS Outward debt'!$B:$BD,260,0)),"..",HLOOKUP(A235,'CDIS Outward debt'!$B:$BD,260,0))</f>
        <v>..</v>
      </c>
      <c r="F235" s="136">
        <v>0</v>
      </c>
      <c r="G235" s="135" t="str">
        <f>IF(ISERROR(HLOOKUP(A235,'CDIS Inward debt'!B:BY,260,0)),"..",HLOOKUP(A235,'CDIS Inward debt'!B:BY,260,0))</f>
        <v>..</v>
      </c>
      <c r="H235" s="136">
        <f>VLOOKUP(A235,'CDIS Outward debt'!$2:$247,65,0)</f>
        <v>0</v>
      </c>
      <c r="I235" s="135" t="str">
        <f t="shared" si="19"/>
        <v>..</v>
      </c>
      <c r="J235" s="136">
        <f t="shared" si="20"/>
        <v>0</v>
      </c>
      <c r="K235" s="137" t="str">
        <f t="shared" si="21"/>
        <v>..</v>
      </c>
      <c r="L235" s="138" t="str">
        <f t="shared" si="22"/>
        <v/>
      </c>
      <c r="M235" s="154" t="str">
        <f t="shared" si="23"/>
        <v/>
      </c>
      <c r="N235" s="139"/>
      <c r="O235" s="138"/>
      <c r="P235" s="258"/>
    </row>
    <row r="236" spans="1:16" ht="15" customHeight="1">
      <c r="A236" s="133" t="s">
        <v>249</v>
      </c>
      <c r="B236" s="148" t="str">
        <f t="shared" si="18"/>
        <v>NO</v>
      </c>
      <c r="C236" s="149" t="s">
        <v>65</v>
      </c>
      <c r="D236" s="134"/>
      <c r="E236" s="135" t="str">
        <f>IF(ISERROR(HLOOKUP(A236,'CDIS Outward debt'!$B:$BD,260,0)),"..",HLOOKUP(A236,'CDIS Outward debt'!$B:$BD,260,0))</f>
        <v>..</v>
      </c>
      <c r="F236" s="136">
        <v>0</v>
      </c>
      <c r="G236" s="135" t="str">
        <f>IF(ISERROR(HLOOKUP(A236,'CDIS Inward debt'!B:BY,260,0)),"..",HLOOKUP(A236,'CDIS Inward debt'!B:BY,260,0))</f>
        <v>..</v>
      </c>
      <c r="H236" s="136">
        <f>VLOOKUP(A236,'CDIS Outward debt'!$2:$247,65,0)</f>
        <v>0</v>
      </c>
      <c r="I236" s="135" t="str">
        <f t="shared" si="19"/>
        <v>..</v>
      </c>
      <c r="J236" s="136">
        <f t="shared" si="20"/>
        <v>0</v>
      </c>
      <c r="K236" s="137" t="str">
        <f t="shared" si="21"/>
        <v>..</v>
      </c>
      <c r="L236" s="138" t="str">
        <f t="shared" si="22"/>
        <v/>
      </c>
      <c r="M236" s="154" t="str">
        <f t="shared" si="23"/>
        <v/>
      </c>
      <c r="N236" s="139"/>
      <c r="O236" s="138"/>
      <c r="P236" s="258"/>
    </row>
    <row r="237" spans="1:16" ht="15" customHeight="1">
      <c r="A237" s="133" t="s">
        <v>266</v>
      </c>
      <c r="B237" s="148" t="str">
        <f t="shared" si="18"/>
        <v>NO</v>
      </c>
      <c r="C237" s="149" t="s">
        <v>65</v>
      </c>
      <c r="D237" s="134"/>
      <c r="E237" s="135" t="str">
        <f>IF(ISERROR(HLOOKUP(A237,'CDIS Outward debt'!$B:$BD,260,0)),"..",HLOOKUP(A237,'CDIS Outward debt'!$B:$BD,260,0))</f>
        <v>..</v>
      </c>
      <c r="F237" s="136">
        <v>0</v>
      </c>
      <c r="G237" s="135" t="str">
        <f>IF(ISERROR(HLOOKUP(A237,'CDIS Inward debt'!B:BY,260,0)),"..",HLOOKUP(A237,'CDIS Inward debt'!B:BY,260,0))</f>
        <v>..</v>
      </c>
      <c r="H237" s="136">
        <f>VLOOKUP(A237,'CDIS Outward debt'!$2:$247,65,0)</f>
        <v>0</v>
      </c>
      <c r="I237" s="135" t="str">
        <f t="shared" si="19"/>
        <v>..</v>
      </c>
      <c r="J237" s="136">
        <f t="shared" si="20"/>
        <v>0</v>
      </c>
      <c r="K237" s="137" t="str">
        <f t="shared" si="21"/>
        <v>..</v>
      </c>
      <c r="L237" s="138" t="str">
        <f t="shared" si="22"/>
        <v/>
      </c>
      <c r="M237" s="154" t="str">
        <f t="shared" si="23"/>
        <v/>
      </c>
      <c r="N237" s="139"/>
      <c r="O237" s="138"/>
      <c r="P237" s="258"/>
    </row>
    <row r="238" spans="1:16" ht="15" customHeight="1">
      <c r="A238" s="133" t="s">
        <v>269</v>
      </c>
      <c r="B238" s="148" t="str">
        <f t="shared" si="18"/>
        <v>NO</v>
      </c>
      <c r="C238" s="149" t="s">
        <v>65</v>
      </c>
      <c r="D238" s="134"/>
      <c r="E238" s="135" t="str">
        <f>IF(ISERROR(HLOOKUP(A238,'CDIS Outward debt'!$B:$BD,260,0)),"..",HLOOKUP(A238,'CDIS Outward debt'!$B:$BD,260,0))</f>
        <v>..</v>
      </c>
      <c r="F238" s="136">
        <v>0</v>
      </c>
      <c r="G238" s="135" t="str">
        <f>IF(ISERROR(HLOOKUP(A238,'CDIS Inward debt'!B:BY,260,0)),"..",HLOOKUP(A238,'CDIS Inward debt'!B:BY,260,0))</f>
        <v>..</v>
      </c>
      <c r="H238" s="136">
        <f>VLOOKUP(A238,'CDIS Outward debt'!$2:$247,65,0)</f>
        <v>0</v>
      </c>
      <c r="I238" s="135" t="str">
        <f t="shared" si="19"/>
        <v>..</v>
      </c>
      <c r="J238" s="136">
        <f t="shared" si="20"/>
        <v>0</v>
      </c>
      <c r="K238" s="137" t="str">
        <f t="shared" si="21"/>
        <v>..</v>
      </c>
      <c r="L238" s="138" t="str">
        <f t="shared" si="22"/>
        <v/>
      </c>
      <c r="M238" s="154" t="str">
        <f t="shared" si="23"/>
        <v/>
      </c>
      <c r="N238" s="139"/>
      <c r="O238" s="138"/>
      <c r="P238" s="258"/>
    </row>
    <row r="239" spans="1:16" ht="15" customHeight="1">
      <c r="A239" s="133" t="s">
        <v>284</v>
      </c>
      <c r="B239" s="148" t="str">
        <f t="shared" si="18"/>
        <v>NO</v>
      </c>
      <c r="C239" s="149" t="s">
        <v>65</v>
      </c>
      <c r="D239" s="134"/>
      <c r="E239" s="135" t="str">
        <f>IF(ISERROR(HLOOKUP(A239,'CDIS Outward debt'!$B:$BD,260,0)),"..",HLOOKUP(A239,'CDIS Outward debt'!$B:$BD,260,0))</f>
        <v>..</v>
      </c>
      <c r="F239" s="136">
        <v>0</v>
      </c>
      <c r="G239" s="135" t="str">
        <f>IF(ISERROR(HLOOKUP(A239,'CDIS Inward debt'!B:BY,260,0)),"..",HLOOKUP(A239,'CDIS Inward debt'!B:BY,260,0))</f>
        <v>..</v>
      </c>
      <c r="H239" s="136">
        <f>VLOOKUP(A239,'CDIS Outward debt'!$2:$247,65,0)</f>
        <v>0</v>
      </c>
      <c r="I239" s="135" t="str">
        <f t="shared" si="19"/>
        <v>..</v>
      </c>
      <c r="J239" s="136">
        <f t="shared" si="20"/>
        <v>0</v>
      </c>
      <c r="K239" s="137" t="str">
        <f t="shared" si="21"/>
        <v>..</v>
      </c>
      <c r="L239" s="138" t="str">
        <f t="shared" si="22"/>
        <v/>
      </c>
      <c r="M239" s="154" t="str">
        <f t="shared" si="23"/>
        <v/>
      </c>
      <c r="N239" s="139"/>
      <c r="O239" s="138"/>
      <c r="P239" s="258"/>
    </row>
    <row r="240" spans="1:16" ht="15" customHeight="1">
      <c r="A240" s="133" t="s">
        <v>309</v>
      </c>
      <c r="B240" s="148" t="str">
        <f t="shared" si="18"/>
        <v>NO</v>
      </c>
      <c r="C240" s="149" t="s">
        <v>65</v>
      </c>
      <c r="D240" s="134"/>
      <c r="E240" s="135" t="str">
        <f>IF(ISERROR(HLOOKUP(A240,'CDIS Outward debt'!$B:$BD,260,0)),"..",HLOOKUP(A240,'CDIS Outward debt'!$B:$BD,260,0))</f>
        <v>..</v>
      </c>
      <c r="F240" s="136">
        <v>0</v>
      </c>
      <c r="G240" s="135" t="str">
        <f>IF(ISERROR(HLOOKUP(A240,'CDIS Inward debt'!B:BY,260,0)),"..",HLOOKUP(A240,'CDIS Inward debt'!B:BY,260,0))</f>
        <v>..</v>
      </c>
      <c r="H240" s="136">
        <f>VLOOKUP(A240,'CDIS Outward debt'!$2:$247,65,0)</f>
        <v>0</v>
      </c>
      <c r="I240" s="135" t="str">
        <f t="shared" si="19"/>
        <v>..</v>
      </c>
      <c r="J240" s="136">
        <f t="shared" si="20"/>
        <v>0</v>
      </c>
      <c r="K240" s="137" t="str">
        <f t="shared" si="21"/>
        <v>..</v>
      </c>
      <c r="L240" s="138" t="str">
        <f t="shared" si="22"/>
        <v/>
      </c>
      <c r="M240" s="154" t="str">
        <f t="shared" si="23"/>
        <v/>
      </c>
      <c r="N240" s="139"/>
      <c r="O240" s="138"/>
      <c r="P240" s="258"/>
    </row>
    <row r="241" spans="1:16" ht="15" customHeight="1">
      <c r="A241" s="133" t="s">
        <v>114</v>
      </c>
      <c r="B241" s="148" t="str">
        <f t="shared" si="18"/>
        <v>NO</v>
      </c>
      <c r="C241" s="149" t="s">
        <v>65</v>
      </c>
      <c r="D241" s="134"/>
      <c r="E241" s="135" t="str">
        <f>IF(ISERROR(HLOOKUP(A241,'CDIS Outward debt'!$B:$BD,260,0)),"..",HLOOKUP(A241,'CDIS Outward debt'!$B:$BD,260,0))</f>
        <v>..</v>
      </c>
      <c r="F241" s="136">
        <v>0</v>
      </c>
      <c r="G241" s="135" t="str">
        <f>IF(ISERROR(HLOOKUP(A241,'CDIS Inward debt'!B:BY,260,0)),"..",HLOOKUP(A241,'CDIS Inward debt'!B:BY,260,0))</f>
        <v>..</v>
      </c>
      <c r="H241" s="136">
        <f>VLOOKUP(A241,'CDIS Outward debt'!$2:$247,65,0)</f>
        <v>0</v>
      </c>
      <c r="I241" s="135" t="str">
        <f t="shared" si="19"/>
        <v>..</v>
      </c>
      <c r="J241" s="136">
        <f t="shared" si="20"/>
        <v>0</v>
      </c>
      <c r="K241" s="137" t="str">
        <f t="shared" si="21"/>
        <v>..</v>
      </c>
      <c r="L241" s="138" t="str">
        <f t="shared" si="22"/>
        <v/>
      </c>
      <c r="M241" s="154" t="str">
        <f t="shared" si="23"/>
        <v/>
      </c>
      <c r="N241" s="139"/>
      <c r="O241" s="138"/>
      <c r="P241" s="258"/>
    </row>
    <row r="242" spans="1:16" ht="15" customHeight="1">
      <c r="A242" s="133" t="s">
        <v>316</v>
      </c>
      <c r="B242" s="148" t="str">
        <f t="shared" si="18"/>
        <v>NO</v>
      </c>
      <c r="C242" s="149" t="s">
        <v>65</v>
      </c>
      <c r="D242" s="134"/>
      <c r="E242" s="135" t="str">
        <f>IF(ISERROR(HLOOKUP(A242,'CDIS Outward debt'!$B:$BD,260,0)),"..",HLOOKUP(A242,'CDIS Outward debt'!$B:$BD,260,0))</f>
        <v>..</v>
      </c>
      <c r="F242" s="136">
        <v>0</v>
      </c>
      <c r="G242" s="135" t="str">
        <f>IF(ISERROR(HLOOKUP(A242,'CDIS Inward debt'!B:BY,260,0)),"..",HLOOKUP(A242,'CDIS Inward debt'!B:BY,260,0))</f>
        <v>..</v>
      </c>
      <c r="H242" s="136">
        <f>VLOOKUP(A242,'CDIS Outward debt'!$2:$247,65,0)</f>
        <v>0</v>
      </c>
      <c r="I242" s="135" t="str">
        <f t="shared" si="19"/>
        <v>..</v>
      </c>
      <c r="J242" s="136">
        <f t="shared" si="20"/>
        <v>0</v>
      </c>
      <c r="K242" s="137" t="str">
        <f t="shared" si="21"/>
        <v>..</v>
      </c>
      <c r="L242" s="138" t="str">
        <f t="shared" si="22"/>
        <v/>
      </c>
      <c r="M242" s="154" t="str">
        <f t="shared" si="23"/>
        <v/>
      </c>
      <c r="N242" s="139"/>
      <c r="O242" s="138"/>
      <c r="P242" s="258"/>
    </row>
    <row r="243" spans="1:16" ht="15" customHeight="1">
      <c r="A243" s="133" t="s">
        <v>317</v>
      </c>
      <c r="B243" s="148" t="str">
        <f t="shared" si="18"/>
        <v>NO</v>
      </c>
      <c r="C243" s="149" t="s">
        <v>65</v>
      </c>
      <c r="D243" s="134"/>
      <c r="E243" s="135" t="str">
        <f>IF(ISERROR(HLOOKUP(A243,'CDIS Outward debt'!$B:$BD,260,0)),"..",HLOOKUP(A243,'CDIS Outward debt'!$B:$BD,260,0))</f>
        <v>..</v>
      </c>
      <c r="F243" s="136">
        <v>0</v>
      </c>
      <c r="G243" s="135" t="str">
        <f>IF(ISERROR(HLOOKUP(A243,'CDIS Inward debt'!B:BY,260,0)),"..",HLOOKUP(A243,'CDIS Inward debt'!B:BY,260,0))</f>
        <v>..</v>
      </c>
      <c r="H243" s="136">
        <f>VLOOKUP(A243,'CDIS Outward debt'!$2:$247,65,0)</f>
        <v>0</v>
      </c>
      <c r="I243" s="135" t="str">
        <f t="shared" si="19"/>
        <v>..</v>
      </c>
      <c r="J243" s="136">
        <f t="shared" si="20"/>
        <v>0</v>
      </c>
      <c r="K243" s="137" t="str">
        <f t="shared" si="21"/>
        <v>..</v>
      </c>
      <c r="L243" s="138" t="str">
        <f t="shared" si="22"/>
        <v/>
      </c>
      <c r="M243" s="154" t="str">
        <f t="shared" si="23"/>
        <v/>
      </c>
      <c r="N243" s="139"/>
      <c r="O243" s="138"/>
      <c r="P243" s="258"/>
    </row>
    <row r="244" spans="1:16" ht="15" customHeight="1">
      <c r="A244" s="133" t="s">
        <v>322</v>
      </c>
      <c r="B244" s="148" t="str">
        <f t="shared" si="18"/>
        <v>NO</v>
      </c>
      <c r="C244" s="149" t="s">
        <v>65</v>
      </c>
      <c r="D244" s="134"/>
      <c r="E244" s="135" t="str">
        <f>IF(ISERROR(HLOOKUP(A244,'CDIS Outward debt'!$B:$BD,260,0)),"..",HLOOKUP(A244,'CDIS Outward debt'!$B:$BD,260,0))</f>
        <v>..</v>
      </c>
      <c r="F244" s="136">
        <v>0</v>
      </c>
      <c r="G244" s="135" t="str">
        <f>IF(ISERROR(HLOOKUP(A244,'CDIS Inward debt'!B:BY,260,0)),"..",HLOOKUP(A244,'CDIS Inward debt'!B:BY,260,0))</f>
        <v>..</v>
      </c>
      <c r="H244" s="136">
        <f>VLOOKUP(A244,'CDIS Outward debt'!$2:$247,65,0)</f>
        <v>0</v>
      </c>
      <c r="I244" s="135" t="str">
        <f t="shared" si="19"/>
        <v>..</v>
      </c>
      <c r="J244" s="136">
        <f t="shared" si="20"/>
        <v>0</v>
      </c>
      <c r="K244" s="137" t="str">
        <f t="shared" si="21"/>
        <v>..</v>
      </c>
      <c r="L244" s="138" t="str">
        <f t="shared" si="22"/>
        <v/>
      </c>
      <c r="M244" s="154" t="str">
        <f t="shared" si="23"/>
        <v/>
      </c>
      <c r="N244" s="139"/>
      <c r="O244" s="138"/>
      <c r="P244" s="258"/>
    </row>
    <row r="245" spans="1:16" ht="15" customHeight="1">
      <c r="A245" s="133" t="s">
        <v>327</v>
      </c>
      <c r="B245" s="148" t="str">
        <f t="shared" si="18"/>
        <v>NO</v>
      </c>
      <c r="C245" s="149" t="s">
        <v>65</v>
      </c>
      <c r="D245" s="134"/>
      <c r="E245" s="135" t="str">
        <f>IF(ISERROR(HLOOKUP(A245,'CDIS Outward debt'!$B:$BD,260,0)),"..",HLOOKUP(A245,'CDIS Outward debt'!$B:$BD,260,0))</f>
        <v>..</v>
      </c>
      <c r="F245" s="136">
        <v>0</v>
      </c>
      <c r="G245" s="135" t="str">
        <f>IF(ISERROR(HLOOKUP(A245,'CDIS Inward debt'!B:BY,260,0)),"..",HLOOKUP(A245,'CDIS Inward debt'!B:BY,260,0))</f>
        <v>..</v>
      </c>
      <c r="H245" s="136">
        <f>VLOOKUP(A245,'CDIS Outward debt'!$2:$247,65,0)</f>
        <v>0</v>
      </c>
      <c r="I245" s="135" t="str">
        <f t="shared" si="19"/>
        <v>..</v>
      </c>
      <c r="J245" s="136">
        <f t="shared" si="20"/>
        <v>0</v>
      </c>
      <c r="K245" s="137" t="str">
        <f t="shared" si="21"/>
        <v>..</v>
      </c>
      <c r="L245" s="138" t="str">
        <f t="shared" si="22"/>
        <v/>
      </c>
      <c r="M245" s="154" t="str">
        <f t="shared" si="23"/>
        <v/>
      </c>
      <c r="N245" s="139"/>
      <c r="O245" s="138"/>
      <c r="P245" s="258"/>
    </row>
    <row r="246" spans="1:16" ht="15" customHeight="1">
      <c r="A246" s="133" t="s">
        <v>335</v>
      </c>
      <c r="B246" s="148" t="str">
        <f t="shared" si="18"/>
        <v>NO</v>
      </c>
      <c r="C246" s="149" t="s">
        <v>65</v>
      </c>
      <c r="D246" s="134"/>
      <c r="E246" s="135" t="str">
        <f>IF(ISERROR(HLOOKUP(A246,'CDIS Outward debt'!$B:$BD,260,0)),"..",HLOOKUP(A246,'CDIS Outward debt'!$B:$BD,260,0))</f>
        <v>..</v>
      </c>
      <c r="F246" s="136">
        <v>0</v>
      </c>
      <c r="G246" s="135" t="str">
        <f>IF(ISERROR(HLOOKUP(A246,'CDIS Inward debt'!B:BY,260,0)),"..",HLOOKUP(A246,'CDIS Inward debt'!B:BY,260,0))</f>
        <v>..</v>
      </c>
      <c r="H246" s="136">
        <f>VLOOKUP(A246,'CDIS Outward debt'!$2:$247,65,0)</f>
        <v>0</v>
      </c>
      <c r="I246" s="135" t="str">
        <f t="shared" si="19"/>
        <v>..</v>
      </c>
      <c r="J246" s="136">
        <f t="shared" si="20"/>
        <v>0</v>
      </c>
      <c r="K246" s="137" t="str">
        <f t="shared" si="21"/>
        <v>..</v>
      </c>
      <c r="L246" s="138" t="str">
        <f t="shared" si="22"/>
        <v/>
      </c>
      <c r="M246" s="154" t="str">
        <f t="shared" si="23"/>
        <v/>
      </c>
      <c r="N246" s="139"/>
      <c r="O246" s="138"/>
      <c r="P246" s="258"/>
    </row>
    <row r="247" spans="1:16" ht="15" customHeight="1">
      <c r="A247" s="133" t="s">
        <v>336</v>
      </c>
      <c r="B247" s="148" t="str">
        <f t="shared" si="18"/>
        <v>NO</v>
      </c>
      <c r="C247" s="149" t="s">
        <v>65</v>
      </c>
      <c r="D247" s="134"/>
      <c r="E247" s="135" t="str">
        <f>IF(ISERROR(HLOOKUP(A247,'CDIS Outward debt'!$B:$BD,260,0)),"..",HLOOKUP(A247,'CDIS Outward debt'!$B:$BD,260,0))</f>
        <v>..</v>
      </c>
      <c r="F247" s="136">
        <v>0</v>
      </c>
      <c r="G247" s="135" t="str">
        <f>IF(ISERROR(HLOOKUP(A247,'CDIS Inward debt'!B:BY,260,0)),"..",HLOOKUP(A247,'CDIS Inward debt'!B:BY,260,0))</f>
        <v>..</v>
      </c>
      <c r="H247" s="136">
        <f>VLOOKUP(A247,'CDIS Outward debt'!$2:$247,65,0)</f>
        <v>0</v>
      </c>
      <c r="I247" s="135" t="str">
        <f t="shared" si="19"/>
        <v>..</v>
      </c>
      <c r="J247" s="136">
        <f t="shared" si="20"/>
        <v>0</v>
      </c>
      <c r="K247" s="137" t="str">
        <f t="shared" si="21"/>
        <v>..</v>
      </c>
      <c r="L247" s="138" t="str">
        <f t="shared" si="22"/>
        <v/>
      </c>
      <c r="M247" s="154" t="str">
        <f t="shared" si="23"/>
        <v/>
      </c>
      <c r="N247" s="139"/>
      <c r="O247" s="138"/>
      <c r="P247" s="258"/>
    </row>
    <row r="248" spans="1:16" ht="15" customHeight="1">
      <c r="A248" s="133" t="s">
        <v>350</v>
      </c>
      <c r="B248" s="148" t="str">
        <f t="shared" si="18"/>
        <v>NO</v>
      </c>
      <c r="C248" s="149" t="s">
        <v>65</v>
      </c>
      <c r="D248" s="134"/>
      <c r="E248" s="135" t="str">
        <f>IF(ISERROR(HLOOKUP(A248,'CDIS Outward debt'!$B:$BD,260,0)),"..",HLOOKUP(A248,'CDIS Outward debt'!$B:$BD,260,0))</f>
        <v>..</v>
      </c>
      <c r="F248" s="136">
        <v>0</v>
      </c>
      <c r="G248" s="135" t="str">
        <f>IF(ISERROR(HLOOKUP(A248,'CDIS Inward debt'!B:BY,260,0)),"..",HLOOKUP(A248,'CDIS Inward debt'!B:BY,260,0))</f>
        <v>..</v>
      </c>
      <c r="H248" s="136">
        <f>VLOOKUP(A248,'CDIS Outward debt'!$2:$247,65,0)</f>
        <v>0</v>
      </c>
      <c r="I248" s="135" t="str">
        <f t="shared" si="19"/>
        <v>..</v>
      </c>
      <c r="J248" s="136">
        <f t="shared" si="20"/>
        <v>0</v>
      </c>
      <c r="K248" s="137" t="str">
        <f t="shared" si="21"/>
        <v>..</v>
      </c>
      <c r="L248" s="138" t="str">
        <f t="shared" si="22"/>
        <v/>
      </c>
      <c r="M248" s="154" t="str">
        <f t="shared" si="23"/>
        <v/>
      </c>
      <c r="N248" s="139"/>
      <c r="O248" s="138"/>
      <c r="P248" s="258"/>
    </row>
    <row r="249" spans="1:16" ht="15" customHeight="1">
      <c r="A249" s="133" t="s">
        <v>351</v>
      </c>
      <c r="B249" s="148" t="str">
        <f t="shared" si="18"/>
        <v>NO</v>
      </c>
      <c r="C249" s="149" t="s">
        <v>65</v>
      </c>
      <c r="D249" s="134"/>
      <c r="E249" s="135" t="str">
        <f>IF(ISERROR(HLOOKUP(A249,'CDIS Outward debt'!$B:$BD,260,0)),"..",HLOOKUP(A249,'CDIS Outward debt'!$B:$BD,260,0))</f>
        <v>..</v>
      </c>
      <c r="F249" s="136">
        <v>0</v>
      </c>
      <c r="G249" s="135" t="str">
        <f>IF(ISERROR(HLOOKUP(A249,'CDIS Inward debt'!B:BY,260,0)),"..",HLOOKUP(A249,'CDIS Inward debt'!B:BY,260,0))</f>
        <v>..</v>
      </c>
      <c r="H249" s="136">
        <f>VLOOKUP(A249,'CDIS Outward debt'!$2:$247,65,0)</f>
        <v>0</v>
      </c>
      <c r="I249" s="135" t="str">
        <f t="shared" si="19"/>
        <v>..</v>
      </c>
      <c r="J249" s="136">
        <f t="shared" si="20"/>
        <v>0</v>
      </c>
      <c r="K249" s="137" t="str">
        <f t="shared" si="21"/>
        <v>..</v>
      </c>
      <c r="L249" s="138" t="str">
        <f t="shared" si="22"/>
        <v/>
      </c>
      <c r="M249" s="154" t="str">
        <f t="shared" si="23"/>
        <v/>
      </c>
      <c r="N249" s="139"/>
      <c r="O249" s="138"/>
      <c r="P249" s="258"/>
    </row>
    <row r="250" spans="1:16" ht="15" customHeight="1">
      <c r="A250" s="133" t="s">
        <v>354</v>
      </c>
      <c r="B250" s="148" t="str">
        <f t="shared" si="18"/>
        <v>NO</v>
      </c>
      <c r="C250" s="149" t="s">
        <v>65</v>
      </c>
      <c r="D250" s="134"/>
      <c r="E250" s="135" t="str">
        <f>IF(ISERROR(HLOOKUP(A250,'CDIS Outward debt'!$B:$BD,260,0)),"..",HLOOKUP(A250,'CDIS Outward debt'!$B:$BD,260,0))</f>
        <v>..</v>
      </c>
      <c r="F250" s="136">
        <v>0</v>
      </c>
      <c r="G250" s="135" t="str">
        <f>IF(ISERROR(HLOOKUP(A250,'CDIS Inward debt'!B:BY,260,0)),"..",HLOOKUP(A250,'CDIS Inward debt'!B:BY,260,0))</f>
        <v>..</v>
      </c>
      <c r="H250" s="136">
        <f>VLOOKUP(A250,'CDIS Outward debt'!$2:$247,65,0)</f>
        <v>0</v>
      </c>
      <c r="I250" s="135" t="str">
        <f t="shared" si="19"/>
        <v>..</v>
      </c>
      <c r="J250" s="136">
        <f t="shared" si="20"/>
        <v>0</v>
      </c>
      <c r="K250" s="137" t="str">
        <f t="shared" si="21"/>
        <v>..</v>
      </c>
      <c r="L250" s="138" t="str">
        <f t="shared" si="22"/>
        <v/>
      </c>
      <c r="M250" s="154" t="str">
        <f t="shared" si="23"/>
        <v/>
      </c>
      <c r="N250" s="139"/>
      <c r="O250" s="138"/>
      <c r="P250" s="258"/>
    </row>
    <row r="251" spans="1:16" ht="15" customHeight="1">
      <c r="A251" s="133" t="s">
        <v>359</v>
      </c>
      <c r="B251" s="148" t="str">
        <f t="shared" si="18"/>
        <v>NO</v>
      </c>
      <c r="C251" s="149" t="s">
        <v>65</v>
      </c>
      <c r="D251" s="134"/>
      <c r="E251" s="135" t="str">
        <f>IF(ISERROR(HLOOKUP(A251,'CDIS Outward debt'!$B:$BD,260,0)),"..",HLOOKUP(A251,'CDIS Outward debt'!$B:$BD,260,0))</f>
        <v>..</v>
      </c>
      <c r="F251" s="136">
        <v>0</v>
      </c>
      <c r="G251" s="135" t="str">
        <f>IF(ISERROR(HLOOKUP(A251,'CDIS Inward debt'!B:BY,260,0)),"..",HLOOKUP(A251,'CDIS Inward debt'!B:BY,260,0))</f>
        <v>..</v>
      </c>
      <c r="H251" s="136">
        <f>VLOOKUP(A251,'CDIS Outward debt'!$2:$247,65,0)</f>
        <v>0</v>
      </c>
      <c r="I251" s="135" t="str">
        <f t="shared" si="19"/>
        <v>..</v>
      </c>
      <c r="J251" s="136">
        <f t="shared" si="20"/>
        <v>0</v>
      </c>
      <c r="K251" s="137" t="str">
        <f t="shared" si="21"/>
        <v>..</v>
      </c>
      <c r="L251" s="138" t="str">
        <f t="shared" si="22"/>
        <v/>
      </c>
      <c r="M251" s="154" t="str">
        <f t="shared" si="23"/>
        <v/>
      </c>
      <c r="N251" s="139"/>
      <c r="O251" s="138"/>
      <c r="P251" s="258"/>
    </row>
    <row r="252" spans="1:16" ht="15" customHeight="1" thickBot="1">
      <c r="A252" s="140" t="s">
        <v>324</v>
      </c>
      <c r="B252" s="150" t="str">
        <f t="shared" si="18"/>
        <v>NO</v>
      </c>
      <c r="C252" s="149" t="s">
        <v>65</v>
      </c>
      <c r="D252" s="141"/>
      <c r="E252" s="142" t="str">
        <f>IF(ISERROR(HLOOKUP(A252,'CDIS Outward debt'!$B:$BD,260,0)),"..",HLOOKUP(A252,'CDIS Outward debt'!$B:$BD,260,0))</f>
        <v>..</v>
      </c>
      <c r="F252" s="143">
        <v>-0.29645159001775201</v>
      </c>
      <c r="G252" s="142" t="str">
        <f>IF(ISERROR(HLOOKUP(A252,'CDIS Inward debt'!B:BY,260,0)),"..",HLOOKUP(A252,'CDIS Inward debt'!B:BY,260,0))</f>
        <v>..</v>
      </c>
      <c r="H252" s="143">
        <f>VLOOKUP(A252,'CDIS Outward debt'!$2:$247,65,0)</f>
        <v>1.1000000000000001</v>
      </c>
      <c r="I252" s="142" t="str">
        <f t="shared" si="19"/>
        <v>..</v>
      </c>
      <c r="J252" s="143">
        <f t="shared" si="20"/>
        <v>-1.3964515900177521</v>
      </c>
      <c r="K252" s="144" t="str">
        <f t="shared" si="21"/>
        <v>..</v>
      </c>
      <c r="L252" s="145" t="str">
        <f t="shared" si="22"/>
        <v/>
      </c>
      <c r="M252" s="155" t="str">
        <f t="shared" si="23"/>
        <v/>
      </c>
      <c r="N252" s="156"/>
      <c r="O252" s="145"/>
      <c r="P252" s="259"/>
    </row>
    <row r="253" spans="1:16">
      <c r="B253" s="116"/>
      <c r="C253" s="116"/>
      <c r="D253" s="116"/>
    </row>
  </sheetData>
  <sortState ref="A5:M250">
    <sortCondition descending="1" ref="B5:B250"/>
    <sortCondition descending="1" ref="F5:F250"/>
  </sortState>
  <mergeCells count="2">
    <mergeCell ref="A2:J2"/>
    <mergeCell ref="A3:J3"/>
  </mergeCells>
  <pageMargins left="0.70866141732283472" right="0.70866141732283472" top="0.74803149606299213" bottom="0.74803149606299213" header="0.31496062992125984" footer="0.31496062992125984"/>
  <pageSetup paperSize="9" scale="75" orientation="landscape" verticalDpi="0"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CK260"/>
  <sheetViews>
    <sheetView workbookViewId="0">
      <pane xSplit="1" ySplit="1" topLeftCell="AM2" activePane="bottomRight" state="frozen"/>
      <selection pane="topRight" activeCell="B1" sqref="B1"/>
      <selection pane="bottomLeft" activeCell="A2" sqref="A2"/>
      <selection pane="bottomRight" activeCell="A266" sqref="A266"/>
    </sheetView>
  </sheetViews>
  <sheetFormatPr baseColWidth="10" defaultColWidth="13.6640625" defaultRowHeight="15" customHeight="1"/>
  <cols>
    <col min="1" max="1" width="29.6640625" style="71" customWidth="1"/>
    <col min="2" max="2" width="19.44140625" style="71" customWidth="1"/>
    <col min="3" max="3" width="9.109375" style="71" customWidth="1"/>
    <col min="4" max="4" width="10.109375" style="71" customWidth="1"/>
    <col min="5" max="5" width="13.6640625" style="71" customWidth="1"/>
    <col min="6" max="6" width="10.109375" style="71" customWidth="1"/>
    <col min="7" max="7" width="11.44140625" style="71" customWidth="1"/>
    <col min="8" max="9" width="10.109375" style="71" customWidth="1"/>
    <col min="10" max="10" width="14.6640625" style="71" customWidth="1"/>
    <col min="11" max="13" width="11.44140625" style="71" customWidth="1"/>
    <col min="14" max="14" width="10.109375" style="71" customWidth="1"/>
    <col min="15" max="15" width="11.44140625" style="71" customWidth="1"/>
    <col min="16" max="16" width="9.109375" style="71" customWidth="1"/>
    <col min="17" max="18" width="10.109375" style="71" customWidth="1"/>
    <col min="19" max="19" width="11.44140625" style="71" customWidth="1"/>
    <col min="20" max="20" width="12.44140625" style="71" customWidth="1"/>
    <col min="21" max="21" width="11.44140625" style="71" customWidth="1"/>
    <col min="22" max="23" width="10.109375" style="71" customWidth="1"/>
    <col min="24" max="24" width="11.44140625" style="71" customWidth="1"/>
    <col min="25" max="25" width="12.44140625" style="71" customWidth="1"/>
    <col min="26" max="26" width="10.109375" style="71" customWidth="1"/>
    <col min="27" max="27" width="13.6640625" style="71" customWidth="1"/>
    <col min="28" max="28" width="12.44140625" style="71" customWidth="1"/>
    <col min="29" max="29" width="11.44140625" style="71" customWidth="1"/>
    <col min="30" max="31" width="10.109375" style="71" customWidth="1"/>
    <col min="32" max="32" width="12.44140625" style="71" customWidth="1"/>
    <col min="33" max="33" width="11.44140625" style="71" customWidth="1"/>
    <col min="34" max="34" width="10.109375" style="71" customWidth="1"/>
    <col min="35" max="35" width="9.109375" style="71" customWidth="1"/>
    <col min="36" max="36" width="13.6640625" style="71" customWidth="1"/>
    <col min="37" max="38" width="11.44140625" style="71" customWidth="1"/>
    <col min="39" max="39" width="10.109375" style="71" customWidth="1"/>
    <col min="40" max="40" width="11.44140625" style="71" customWidth="1"/>
    <col min="41" max="41" width="9.109375" style="71" customWidth="1"/>
    <col min="42" max="42" width="11.44140625" style="71" customWidth="1"/>
    <col min="43" max="43" width="13.6640625" style="71" customWidth="1"/>
    <col min="44" max="44" width="9.109375" style="71" customWidth="1"/>
    <col min="45" max="45" width="11.44140625" style="71" customWidth="1"/>
    <col min="46" max="46" width="10.109375" style="71" customWidth="1"/>
    <col min="47" max="48" width="12.44140625" style="71" customWidth="1"/>
    <col min="49" max="50" width="14.6640625" style="71" customWidth="1"/>
    <col min="51" max="51" width="9.109375" style="71" customWidth="1"/>
    <col min="52" max="52" width="10.109375" style="71" customWidth="1"/>
    <col min="53" max="54" width="11.44140625" style="71" customWidth="1"/>
    <col min="55" max="55" width="12.44140625" style="71" customWidth="1"/>
    <col min="56" max="56" width="13.6640625" style="71" customWidth="1"/>
    <col min="57" max="57" width="10.109375" style="71" customWidth="1"/>
    <col min="58" max="59" width="11.44140625" style="71" customWidth="1"/>
    <col min="60" max="60" width="13.6640625" style="71" customWidth="1"/>
    <col min="61" max="61" width="11.44140625" style="71" customWidth="1"/>
    <col min="62" max="62" width="13.6640625" style="71" customWidth="1"/>
    <col min="63" max="64" width="11.44140625" style="71" customWidth="1"/>
    <col min="65" max="65" width="12.44140625" style="71" customWidth="1"/>
    <col min="66" max="67" width="10.109375" style="71" customWidth="1"/>
    <col min="68" max="68" width="9.109375" style="71" customWidth="1"/>
    <col min="69" max="69" width="11.44140625" style="71" customWidth="1"/>
    <col min="70" max="70" width="13.6640625" style="71" customWidth="1"/>
    <col min="71" max="71" width="11.44140625" style="71" customWidth="1"/>
    <col min="72" max="74" width="10.109375" style="71" customWidth="1"/>
    <col min="75" max="76" width="11.44140625" style="71" customWidth="1"/>
    <col min="77" max="77" width="13.6640625" style="71" customWidth="1"/>
    <col min="78" max="79" width="11.44140625" style="71" customWidth="1"/>
    <col min="80" max="80" width="13.6640625" style="71" customWidth="1"/>
    <col min="81" max="81" width="12.44140625" style="71" customWidth="1"/>
    <col min="82" max="82" width="9.109375" style="71" customWidth="1"/>
    <col min="83" max="83" width="19.44140625" style="71" customWidth="1"/>
    <col min="84" max="84" width="12.44140625" style="71" customWidth="1"/>
    <col min="85" max="85" width="11.44140625" style="71" customWidth="1"/>
    <col min="86" max="86" width="12.44140625" style="71" customWidth="1"/>
    <col min="87" max="87" width="11.44140625" style="71" customWidth="1"/>
    <col min="88" max="88" width="14.6640625" style="71" customWidth="1"/>
    <col min="89" max="89" width="12.44140625" style="71" customWidth="1"/>
    <col min="90" max="16384" width="13.6640625" style="71"/>
  </cols>
  <sheetData>
    <row r="1" spans="1:89" ht="15" customHeight="1">
      <c r="A1" s="69"/>
      <c r="B1" s="70" t="s">
        <v>146</v>
      </c>
      <c r="C1" s="70" t="s">
        <v>147</v>
      </c>
      <c r="D1" s="70" t="s">
        <v>148</v>
      </c>
      <c r="E1" s="70" t="s">
        <v>149</v>
      </c>
      <c r="F1" s="70" t="s">
        <v>150</v>
      </c>
      <c r="G1" s="70" t="s">
        <v>135</v>
      </c>
      <c r="H1" s="70" t="s">
        <v>151</v>
      </c>
      <c r="I1" s="70" t="s">
        <v>152</v>
      </c>
      <c r="J1" s="70" t="s">
        <v>121</v>
      </c>
      <c r="K1" s="70" t="s">
        <v>153</v>
      </c>
      <c r="L1" s="70" t="s">
        <v>96</v>
      </c>
      <c r="M1" s="70" t="s">
        <v>154</v>
      </c>
      <c r="N1" s="70" t="s">
        <v>155</v>
      </c>
      <c r="O1" s="70" t="s">
        <v>156</v>
      </c>
      <c r="P1" s="70" t="s">
        <v>157</v>
      </c>
      <c r="Q1" s="70" t="s">
        <v>158</v>
      </c>
      <c r="R1" s="70" t="s">
        <v>90</v>
      </c>
      <c r="S1" s="70" t="s">
        <v>159</v>
      </c>
      <c r="T1" s="70" t="s">
        <v>160</v>
      </c>
      <c r="U1" s="70" t="s">
        <v>161</v>
      </c>
      <c r="V1" s="70" t="s">
        <v>162</v>
      </c>
      <c r="W1" s="70" t="s">
        <v>163</v>
      </c>
      <c r="X1" s="70" t="s">
        <v>164</v>
      </c>
      <c r="Y1" s="70" t="s">
        <v>128</v>
      </c>
      <c r="Z1" s="70" t="s">
        <v>165</v>
      </c>
      <c r="AA1" s="70" t="s">
        <v>166</v>
      </c>
      <c r="AB1" s="70" t="s">
        <v>167</v>
      </c>
      <c r="AC1" s="70" t="s">
        <v>168</v>
      </c>
      <c r="AD1" s="70" t="s">
        <v>169</v>
      </c>
      <c r="AE1" s="70" t="s">
        <v>170</v>
      </c>
      <c r="AF1" s="70" t="s">
        <v>171</v>
      </c>
      <c r="AG1" s="70" t="s">
        <v>91</v>
      </c>
      <c r="AH1" s="70" t="s">
        <v>172</v>
      </c>
      <c r="AI1" s="70" t="s">
        <v>129</v>
      </c>
      <c r="AJ1" s="70" t="s">
        <v>173</v>
      </c>
      <c r="AK1" s="70" t="s">
        <v>174</v>
      </c>
      <c r="AL1" s="70" t="s">
        <v>175</v>
      </c>
      <c r="AM1" s="70" t="s">
        <v>176</v>
      </c>
      <c r="AN1" s="70" t="s">
        <v>177</v>
      </c>
      <c r="AO1" s="70" t="s">
        <v>178</v>
      </c>
      <c r="AP1" s="70" t="s">
        <v>179</v>
      </c>
      <c r="AQ1" s="70" t="s">
        <v>180</v>
      </c>
      <c r="AR1" s="70" t="s">
        <v>136</v>
      </c>
      <c r="AS1" s="70" t="s">
        <v>181</v>
      </c>
      <c r="AT1" s="70" t="s">
        <v>182</v>
      </c>
      <c r="AU1" s="70" t="s">
        <v>183</v>
      </c>
      <c r="AV1" s="70" t="s">
        <v>184</v>
      </c>
      <c r="AW1" s="70" t="s">
        <v>185</v>
      </c>
      <c r="AX1" s="70" t="s">
        <v>134</v>
      </c>
      <c r="AY1" s="70" t="s">
        <v>186</v>
      </c>
      <c r="AZ1" s="70" t="s">
        <v>187</v>
      </c>
      <c r="BA1" s="70" t="s">
        <v>188</v>
      </c>
      <c r="BB1" s="70" t="s">
        <v>130</v>
      </c>
      <c r="BC1" s="70" t="s">
        <v>99</v>
      </c>
      <c r="BD1" s="70" t="s">
        <v>189</v>
      </c>
      <c r="BE1" s="70" t="s">
        <v>190</v>
      </c>
      <c r="BF1" s="70" t="s">
        <v>191</v>
      </c>
      <c r="BG1" s="70" t="s">
        <v>192</v>
      </c>
      <c r="BH1" s="70" t="s">
        <v>193</v>
      </c>
      <c r="BI1" s="70" t="s">
        <v>194</v>
      </c>
      <c r="BJ1" s="70" t="s">
        <v>195</v>
      </c>
      <c r="BK1" s="70" t="s">
        <v>196</v>
      </c>
      <c r="BL1" s="70" t="s">
        <v>197</v>
      </c>
      <c r="BM1" s="70" t="s">
        <v>198</v>
      </c>
      <c r="BN1" s="70" t="s">
        <v>199</v>
      </c>
      <c r="BO1" s="70" t="s">
        <v>200</v>
      </c>
      <c r="BP1" s="70" t="s">
        <v>201</v>
      </c>
      <c r="BQ1" s="70" t="s">
        <v>202</v>
      </c>
      <c r="BR1" s="70" t="s">
        <v>124</v>
      </c>
      <c r="BS1" s="70" t="s">
        <v>203</v>
      </c>
      <c r="BT1" s="70" t="s">
        <v>204</v>
      </c>
      <c r="BU1" s="70" t="s">
        <v>205</v>
      </c>
      <c r="BV1" s="70" t="s">
        <v>206</v>
      </c>
      <c r="BW1" s="70" t="s">
        <v>207</v>
      </c>
      <c r="BX1" s="70" t="s">
        <v>208</v>
      </c>
      <c r="BY1" s="70" t="s">
        <v>209</v>
      </c>
      <c r="BZ1" s="70" t="s">
        <v>210</v>
      </c>
      <c r="CA1" s="70" t="s">
        <v>211</v>
      </c>
      <c r="CB1" s="70" t="s">
        <v>212</v>
      </c>
      <c r="CC1" s="70" t="s">
        <v>88</v>
      </c>
      <c r="CD1" s="70" t="s">
        <v>213</v>
      </c>
      <c r="CE1" s="70" t="s">
        <v>214</v>
      </c>
      <c r="CF1" s="70" t="s">
        <v>215</v>
      </c>
      <c r="CG1" s="70" t="s">
        <v>216</v>
      </c>
      <c r="CH1" s="70" t="s">
        <v>217</v>
      </c>
      <c r="CI1" s="70" t="s">
        <v>100</v>
      </c>
      <c r="CJ1" s="70" t="s">
        <v>218</v>
      </c>
      <c r="CK1" s="70" t="s">
        <v>219</v>
      </c>
    </row>
    <row r="2" spans="1:89" ht="15" customHeight="1">
      <c r="A2" s="72" t="s">
        <v>220</v>
      </c>
      <c r="B2" s="72"/>
      <c r="C2" s="72"/>
      <c r="D2" s="73">
        <v>0</v>
      </c>
      <c r="E2" s="73">
        <v>0</v>
      </c>
      <c r="F2" s="73">
        <v>3.4500000000000003E-2</v>
      </c>
      <c r="G2" s="72"/>
      <c r="H2" s="72"/>
      <c r="I2" s="72"/>
      <c r="J2" s="72"/>
      <c r="K2" s="73">
        <v>0.541968165749943</v>
      </c>
      <c r="L2" s="73">
        <v>0</v>
      </c>
      <c r="M2" s="72" t="s">
        <v>221</v>
      </c>
      <c r="N2" s="73">
        <v>0</v>
      </c>
      <c r="O2" s="72"/>
      <c r="P2" s="73">
        <v>0</v>
      </c>
      <c r="Q2" s="73">
        <v>0</v>
      </c>
      <c r="R2" s="73">
        <v>0</v>
      </c>
      <c r="S2" s="73">
        <v>0</v>
      </c>
      <c r="T2" s="73">
        <v>0</v>
      </c>
      <c r="U2" s="72"/>
      <c r="V2" s="73">
        <v>0</v>
      </c>
      <c r="W2" s="73">
        <v>0</v>
      </c>
      <c r="X2" s="72" t="s">
        <v>221</v>
      </c>
      <c r="Y2" s="73">
        <v>0</v>
      </c>
      <c r="Z2" s="73">
        <v>0</v>
      </c>
      <c r="AA2" s="73">
        <v>0</v>
      </c>
      <c r="AB2" s="72"/>
      <c r="AC2" s="73">
        <v>0</v>
      </c>
      <c r="AD2" s="72"/>
      <c r="AE2" s="73">
        <v>0.647387161207298</v>
      </c>
      <c r="AF2" s="73">
        <v>0</v>
      </c>
      <c r="AG2" s="73">
        <v>0</v>
      </c>
      <c r="AH2" s="73">
        <v>0</v>
      </c>
      <c r="AI2" s="72"/>
      <c r="AJ2" s="73">
        <v>0</v>
      </c>
      <c r="AK2" s="73">
        <v>0</v>
      </c>
      <c r="AL2" s="72" t="s">
        <v>221</v>
      </c>
      <c r="AM2" s="72"/>
      <c r="AN2" s="73">
        <v>1.1000000000000001E-3</v>
      </c>
      <c r="AO2" s="72"/>
      <c r="AP2" s="72"/>
      <c r="AQ2" s="73">
        <v>0</v>
      </c>
      <c r="AR2" s="72"/>
      <c r="AS2" s="72"/>
      <c r="AT2" s="73">
        <v>0</v>
      </c>
      <c r="AU2" s="72"/>
      <c r="AV2" s="73">
        <v>0</v>
      </c>
      <c r="AW2" s="73">
        <v>0</v>
      </c>
      <c r="AX2" s="72" t="s">
        <v>221</v>
      </c>
      <c r="AY2" s="72"/>
      <c r="AZ2" s="72"/>
      <c r="BA2" s="72"/>
      <c r="BB2" s="72"/>
      <c r="BC2" s="72"/>
      <c r="BD2" s="73">
        <v>0</v>
      </c>
      <c r="BE2" s="73">
        <v>0</v>
      </c>
      <c r="BF2" s="72" t="s">
        <v>221</v>
      </c>
      <c r="BG2" s="72"/>
      <c r="BH2" s="73">
        <v>0</v>
      </c>
      <c r="BI2" s="73">
        <v>0</v>
      </c>
      <c r="BJ2" s="72"/>
      <c r="BK2" s="73">
        <v>0</v>
      </c>
      <c r="BL2" s="73">
        <v>0</v>
      </c>
      <c r="BM2" s="72"/>
      <c r="BN2" s="73">
        <v>0</v>
      </c>
      <c r="BO2" s="72" t="s">
        <v>221</v>
      </c>
      <c r="BP2" s="72"/>
      <c r="BQ2" s="73">
        <v>0</v>
      </c>
      <c r="BR2" s="72" t="s">
        <v>221</v>
      </c>
      <c r="BS2" s="73">
        <v>0</v>
      </c>
      <c r="BT2" s="73">
        <v>0</v>
      </c>
      <c r="BU2" s="73">
        <v>0</v>
      </c>
      <c r="BV2" s="72"/>
      <c r="BW2" s="73">
        <v>0</v>
      </c>
      <c r="BX2" s="72" t="s">
        <v>221</v>
      </c>
      <c r="BY2" s="72"/>
      <c r="BZ2" s="73">
        <v>0.64848716120729799</v>
      </c>
      <c r="CA2" s="73">
        <v>0</v>
      </c>
      <c r="CB2" s="72"/>
      <c r="CC2" s="73">
        <v>3.4500000000000003E-2</v>
      </c>
      <c r="CD2" s="73">
        <v>0</v>
      </c>
      <c r="CE2" s="73">
        <v>0</v>
      </c>
      <c r="CF2" s="72"/>
      <c r="CG2" s="72"/>
      <c r="CH2" s="72"/>
      <c r="CI2" s="73">
        <v>0.541968165749943</v>
      </c>
      <c r="CJ2" s="73">
        <v>0</v>
      </c>
      <c r="CK2" s="73">
        <v>1.22495532695724</v>
      </c>
    </row>
    <row r="3" spans="1:89" ht="15" customHeight="1">
      <c r="A3" s="72" t="s">
        <v>87</v>
      </c>
      <c r="B3" s="74"/>
      <c r="C3" s="74"/>
      <c r="D3" s="75">
        <v>0</v>
      </c>
      <c r="E3" s="74"/>
      <c r="F3" s="75">
        <v>0</v>
      </c>
      <c r="G3" s="74"/>
      <c r="H3" s="74"/>
      <c r="I3" s="74"/>
      <c r="J3" s="74" t="s">
        <v>221</v>
      </c>
      <c r="K3" s="75">
        <v>0.27216580959716902</v>
      </c>
      <c r="L3" s="75">
        <v>8.6296941059437895</v>
      </c>
      <c r="M3" s="74" t="s">
        <v>221</v>
      </c>
      <c r="N3" s="75">
        <v>0</v>
      </c>
      <c r="O3" s="74"/>
      <c r="P3" s="75">
        <v>0</v>
      </c>
      <c r="Q3" s="75">
        <v>0</v>
      </c>
      <c r="R3" s="75">
        <v>0</v>
      </c>
      <c r="S3" s="75">
        <v>0</v>
      </c>
      <c r="T3" s="75">
        <v>0</v>
      </c>
      <c r="U3" s="74"/>
      <c r="V3" s="75">
        <v>0</v>
      </c>
      <c r="W3" s="75">
        <v>0</v>
      </c>
      <c r="X3" s="74" t="s">
        <v>221</v>
      </c>
      <c r="Y3" s="75">
        <v>0</v>
      </c>
      <c r="Z3" s="75">
        <v>2.0062043361000002</v>
      </c>
      <c r="AA3" s="75">
        <v>0</v>
      </c>
      <c r="AB3" s="74"/>
      <c r="AC3" s="75">
        <v>5.2741867016555401E-2</v>
      </c>
      <c r="AD3" s="74"/>
      <c r="AE3" s="75">
        <v>0</v>
      </c>
      <c r="AF3" s="74"/>
      <c r="AG3" s="75">
        <v>0</v>
      </c>
      <c r="AH3" s="75">
        <v>12.6803347866</v>
      </c>
      <c r="AI3" s="74"/>
      <c r="AJ3" s="75">
        <v>0</v>
      </c>
      <c r="AK3" s="75">
        <v>0</v>
      </c>
      <c r="AL3" s="75">
        <v>46.3320976321776</v>
      </c>
      <c r="AM3" s="74"/>
      <c r="AN3" s="74"/>
      <c r="AO3" s="74"/>
      <c r="AP3" s="74"/>
      <c r="AQ3" s="75">
        <v>23.1854484517374</v>
      </c>
      <c r="AR3" s="75">
        <v>0</v>
      </c>
      <c r="AS3" s="74"/>
      <c r="AT3" s="75">
        <v>0</v>
      </c>
      <c r="AU3" s="74"/>
      <c r="AV3" s="75">
        <v>0</v>
      </c>
      <c r="AW3" s="75">
        <v>0</v>
      </c>
      <c r="AX3" s="74" t="s">
        <v>221</v>
      </c>
      <c r="AY3" s="74"/>
      <c r="AZ3" s="74"/>
      <c r="BA3" s="74"/>
      <c r="BB3" s="74"/>
      <c r="BC3" s="74"/>
      <c r="BD3" s="75">
        <v>0</v>
      </c>
      <c r="BE3" s="75">
        <v>0</v>
      </c>
      <c r="BF3" s="74" t="s">
        <v>221</v>
      </c>
      <c r="BG3" s="75">
        <v>0</v>
      </c>
      <c r="BH3" s="75">
        <v>0</v>
      </c>
      <c r="BI3" s="75">
        <v>0.12163590758700001</v>
      </c>
      <c r="BJ3" s="74"/>
      <c r="BK3" s="75">
        <v>0</v>
      </c>
      <c r="BL3" s="75">
        <v>4.9778099999999999E-2</v>
      </c>
      <c r="BM3" s="74"/>
      <c r="BN3" s="75">
        <v>0</v>
      </c>
      <c r="BO3" s="74" t="s">
        <v>221</v>
      </c>
      <c r="BP3" s="74"/>
      <c r="BQ3" s="75">
        <v>0</v>
      </c>
      <c r="BR3" s="74" t="s">
        <v>221</v>
      </c>
      <c r="BS3" s="75">
        <v>0</v>
      </c>
      <c r="BT3" s="75">
        <v>0</v>
      </c>
      <c r="BU3" s="75">
        <v>0</v>
      </c>
      <c r="BV3" s="74"/>
      <c r="BW3" s="75">
        <v>0</v>
      </c>
      <c r="BX3" s="74" t="s">
        <v>221</v>
      </c>
      <c r="BY3" s="74"/>
      <c r="BZ3" s="75">
        <v>0</v>
      </c>
      <c r="CA3" s="75">
        <v>0</v>
      </c>
      <c r="CB3" s="74"/>
      <c r="CC3" s="75">
        <v>93.0579351871623</v>
      </c>
      <c r="CD3" s="75">
        <v>0</v>
      </c>
      <c r="CE3" s="75">
        <v>0</v>
      </c>
      <c r="CF3" s="74"/>
      <c r="CG3" s="74"/>
      <c r="CH3" s="74"/>
      <c r="CI3" s="75">
        <v>0.27216580959716902</v>
      </c>
      <c r="CJ3" s="75">
        <v>0</v>
      </c>
      <c r="CK3" s="75">
        <v>93.330100996759498</v>
      </c>
    </row>
    <row r="4" spans="1:89" ht="15" customHeight="1">
      <c r="A4" s="72" t="s">
        <v>222</v>
      </c>
      <c r="B4" s="72"/>
      <c r="C4" s="72"/>
      <c r="D4" s="72" t="s">
        <v>221</v>
      </c>
      <c r="E4" s="73">
        <v>0</v>
      </c>
      <c r="F4" s="73">
        <v>0</v>
      </c>
      <c r="G4" s="72" t="s">
        <v>221</v>
      </c>
      <c r="H4" s="72"/>
      <c r="I4" s="72"/>
      <c r="J4" s="72" t="s">
        <v>221</v>
      </c>
      <c r="K4" s="73">
        <v>5.9522000000000004E-4</v>
      </c>
      <c r="L4" s="73">
        <v>0</v>
      </c>
      <c r="M4" s="72" t="s">
        <v>221</v>
      </c>
      <c r="N4" s="73">
        <v>0</v>
      </c>
      <c r="O4" s="72"/>
      <c r="P4" s="73">
        <v>0</v>
      </c>
      <c r="Q4" s="73">
        <v>0</v>
      </c>
      <c r="R4" s="73">
        <v>0</v>
      </c>
      <c r="S4" s="73">
        <v>0</v>
      </c>
      <c r="T4" s="73">
        <v>3.7573104191851501</v>
      </c>
      <c r="U4" s="72"/>
      <c r="V4" s="73">
        <v>0</v>
      </c>
      <c r="W4" s="73">
        <v>0</v>
      </c>
      <c r="X4" s="73">
        <v>25.4673208678809</v>
      </c>
      <c r="Y4" s="73">
        <v>6.0705</v>
      </c>
      <c r="Z4" s="73">
        <v>6.228333E-3</v>
      </c>
      <c r="AA4" s="73">
        <v>0</v>
      </c>
      <c r="AB4" s="72"/>
      <c r="AC4" s="73">
        <v>8.9916258248755505E-4</v>
      </c>
      <c r="AD4" s="72"/>
      <c r="AE4" s="73">
        <v>0</v>
      </c>
      <c r="AF4" s="72"/>
      <c r="AG4" s="73">
        <v>0</v>
      </c>
      <c r="AH4" s="73">
        <v>0.4856946345</v>
      </c>
      <c r="AI4" s="72"/>
      <c r="AJ4" s="73">
        <v>0</v>
      </c>
      <c r="AK4" s="73">
        <v>0</v>
      </c>
      <c r="AL4" s="73">
        <v>0</v>
      </c>
      <c r="AM4" s="72"/>
      <c r="AN4" s="72"/>
      <c r="AO4" s="72"/>
      <c r="AP4" s="72"/>
      <c r="AQ4" s="72"/>
      <c r="AR4" s="72" t="s">
        <v>221</v>
      </c>
      <c r="AS4" s="72"/>
      <c r="AT4" s="73">
        <v>6.1524116689500004E-3</v>
      </c>
      <c r="AU4" s="72"/>
      <c r="AV4" s="73">
        <v>2.35554326790158</v>
      </c>
      <c r="AW4" s="73">
        <v>0</v>
      </c>
      <c r="AX4" s="72" t="s">
        <v>221</v>
      </c>
      <c r="AY4" s="72"/>
      <c r="AZ4" s="72"/>
      <c r="BA4" s="72"/>
      <c r="BB4" s="72"/>
      <c r="BC4" s="72"/>
      <c r="BD4" s="72" t="s">
        <v>221</v>
      </c>
      <c r="BE4" s="73">
        <v>0</v>
      </c>
      <c r="BF4" s="72" t="s">
        <v>221</v>
      </c>
      <c r="BG4" s="72" t="s">
        <v>221</v>
      </c>
      <c r="BH4" s="73">
        <v>0</v>
      </c>
      <c r="BI4" s="73">
        <v>0.18021807185288499</v>
      </c>
      <c r="BJ4" s="72"/>
      <c r="BK4" s="73">
        <v>0</v>
      </c>
      <c r="BL4" s="73">
        <v>0</v>
      </c>
      <c r="BM4" s="72"/>
      <c r="BN4" s="73">
        <v>0</v>
      </c>
      <c r="BO4" s="72" t="s">
        <v>221</v>
      </c>
      <c r="BP4" s="72"/>
      <c r="BQ4" s="72" t="s">
        <v>221</v>
      </c>
      <c r="BR4" s="72" t="s">
        <v>221</v>
      </c>
      <c r="BS4" s="73">
        <v>0</v>
      </c>
      <c r="BT4" s="73">
        <v>0</v>
      </c>
      <c r="BU4" s="73">
        <v>0</v>
      </c>
      <c r="BV4" s="72"/>
      <c r="BW4" s="72" t="s">
        <v>221</v>
      </c>
      <c r="BX4" s="72" t="s">
        <v>221</v>
      </c>
      <c r="BY4" s="72"/>
      <c r="BZ4" s="73">
        <v>0</v>
      </c>
      <c r="CA4" s="73">
        <v>0</v>
      </c>
      <c r="CB4" s="72"/>
      <c r="CC4" s="73">
        <v>35.968171489001399</v>
      </c>
      <c r="CD4" s="73">
        <v>2.35554326790158</v>
      </c>
      <c r="CE4" s="73">
        <v>6.1524116689500004E-3</v>
      </c>
      <c r="CF4" s="72"/>
      <c r="CG4" s="72"/>
      <c r="CH4" s="72"/>
      <c r="CI4" s="73">
        <v>5.9522000000000004E-4</v>
      </c>
      <c r="CJ4" s="73">
        <v>0</v>
      </c>
      <c r="CK4" s="73">
        <v>38.330462388572002</v>
      </c>
    </row>
    <row r="5" spans="1:89" ht="15" customHeight="1">
      <c r="A5" s="72" t="s">
        <v>223</v>
      </c>
      <c r="B5" s="74"/>
      <c r="C5" s="74"/>
      <c r="D5" s="75">
        <v>0</v>
      </c>
      <c r="E5" s="74"/>
      <c r="F5" s="75">
        <v>0</v>
      </c>
      <c r="G5" s="74"/>
      <c r="H5" s="74"/>
      <c r="I5" s="74"/>
      <c r="J5" s="74"/>
      <c r="K5" s="75">
        <v>0</v>
      </c>
      <c r="L5" s="75">
        <v>0</v>
      </c>
      <c r="M5" s="74" t="s">
        <v>221</v>
      </c>
      <c r="N5" s="75">
        <v>0</v>
      </c>
      <c r="O5" s="74"/>
      <c r="P5" s="75">
        <v>0</v>
      </c>
      <c r="Q5" s="75">
        <v>0</v>
      </c>
      <c r="R5" s="75">
        <v>0</v>
      </c>
      <c r="S5" s="75">
        <v>0</v>
      </c>
      <c r="T5" s="75">
        <v>0</v>
      </c>
      <c r="U5" s="74"/>
      <c r="V5" s="75">
        <v>0</v>
      </c>
      <c r="W5" s="75">
        <v>0</v>
      </c>
      <c r="X5" s="74"/>
      <c r="Y5" s="75">
        <v>0</v>
      </c>
      <c r="Z5" s="75">
        <v>0</v>
      </c>
      <c r="AA5" s="75">
        <v>0</v>
      </c>
      <c r="AB5" s="74"/>
      <c r="AC5" s="75">
        <v>0</v>
      </c>
      <c r="AD5" s="74"/>
      <c r="AE5" s="75">
        <v>0</v>
      </c>
      <c r="AF5" s="75">
        <v>0.83621555000000003</v>
      </c>
      <c r="AG5" s="74" t="s">
        <v>221</v>
      </c>
      <c r="AH5" s="75">
        <v>0</v>
      </c>
      <c r="AI5" s="74"/>
      <c r="AJ5" s="75">
        <v>0</v>
      </c>
      <c r="AK5" s="75">
        <v>0</v>
      </c>
      <c r="AL5" s="75">
        <v>0</v>
      </c>
      <c r="AM5" s="74"/>
      <c r="AN5" s="74"/>
      <c r="AO5" s="74"/>
      <c r="AP5" s="74"/>
      <c r="AQ5" s="74"/>
      <c r="AR5" s="74"/>
      <c r="AS5" s="74"/>
      <c r="AT5" s="75">
        <v>0</v>
      </c>
      <c r="AU5" s="74"/>
      <c r="AV5" s="75">
        <v>0</v>
      </c>
      <c r="AW5" s="75">
        <v>0</v>
      </c>
      <c r="AX5" s="74" t="s">
        <v>221</v>
      </c>
      <c r="AY5" s="74"/>
      <c r="AZ5" s="74"/>
      <c r="BA5" s="74"/>
      <c r="BB5" s="74"/>
      <c r="BC5" s="74"/>
      <c r="BD5" s="75">
        <v>0</v>
      </c>
      <c r="BE5" s="75">
        <v>0</v>
      </c>
      <c r="BF5" s="74" t="s">
        <v>221</v>
      </c>
      <c r="BG5" s="74"/>
      <c r="BH5" s="75">
        <v>0</v>
      </c>
      <c r="BI5" s="75">
        <v>0</v>
      </c>
      <c r="BJ5" s="74"/>
      <c r="BK5" s="75">
        <v>0</v>
      </c>
      <c r="BL5" s="75">
        <v>0</v>
      </c>
      <c r="BM5" s="74"/>
      <c r="BN5" s="75">
        <v>0</v>
      </c>
      <c r="BO5" s="74" t="s">
        <v>221</v>
      </c>
      <c r="BP5" s="74"/>
      <c r="BQ5" s="75">
        <v>0</v>
      </c>
      <c r="BR5" s="74" t="s">
        <v>221</v>
      </c>
      <c r="BS5" s="75">
        <v>0.73048500000000005</v>
      </c>
      <c r="BT5" s="75">
        <v>0</v>
      </c>
      <c r="BU5" s="75">
        <v>0</v>
      </c>
      <c r="BV5" s="74"/>
      <c r="BW5" s="74" t="s">
        <v>221</v>
      </c>
      <c r="BX5" s="74"/>
      <c r="BY5" s="74"/>
      <c r="BZ5" s="75">
        <v>1.56670055</v>
      </c>
      <c r="CA5" s="75">
        <v>0</v>
      </c>
      <c r="CB5" s="74"/>
      <c r="CC5" s="75">
        <v>0</v>
      </c>
      <c r="CD5" s="75">
        <v>0</v>
      </c>
      <c r="CE5" s="75">
        <v>0</v>
      </c>
      <c r="CF5" s="74"/>
      <c r="CG5" s="74"/>
      <c r="CH5" s="74"/>
      <c r="CI5" s="75">
        <v>0</v>
      </c>
      <c r="CJ5" s="75">
        <v>0</v>
      </c>
      <c r="CK5" s="75">
        <v>1.56670055</v>
      </c>
    </row>
    <row r="6" spans="1:89" ht="15" customHeight="1">
      <c r="A6" s="72" t="s">
        <v>95</v>
      </c>
      <c r="B6" s="72"/>
      <c r="C6" s="72"/>
      <c r="D6" s="73">
        <v>0</v>
      </c>
      <c r="E6" s="72"/>
      <c r="F6" s="73">
        <v>0</v>
      </c>
      <c r="G6" s="73">
        <v>0</v>
      </c>
      <c r="H6" s="72"/>
      <c r="I6" s="72"/>
      <c r="J6" s="72"/>
      <c r="K6" s="73">
        <v>8.3504039462649704</v>
      </c>
      <c r="L6" s="73">
        <v>2.01442427256901</v>
      </c>
      <c r="M6" s="72" t="s">
        <v>221</v>
      </c>
      <c r="N6" s="73">
        <v>0</v>
      </c>
      <c r="O6" s="72"/>
      <c r="P6" s="73">
        <v>0</v>
      </c>
      <c r="Q6" s="73">
        <v>0</v>
      </c>
      <c r="R6" s="73">
        <v>0</v>
      </c>
      <c r="S6" s="72" t="s">
        <v>221</v>
      </c>
      <c r="T6" s="73">
        <v>0</v>
      </c>
      <c r="U6" s="72"/>
      <c r="V6" s="73">
        <v>0</v>
      </c>
      <c r="W6" s="73">
        <v>0</v>
      </c>
      <c r="X6" s="72" t="s">
        <v>221</v>
      </c>
      <c r="Y6" s="73">
        <v>0</v>
      </c>
      <c r="Z6" s="73">
        <v>0</v>
      </c>
      <c r="AA6" s="73">
        <v>0</v>
      </c>
      <c r="AB6" s="72"/>
      <c r="AC6" s="73">
        <v>0</v>
      </c>
      <c r="AD6" s="72"/>
      <c r="AE6" s="73">
        <v>5.4633160433591499</v>
      </c>
      <c r="AF6" s="72"/>
      <c r="AG6" s="73">
        <v>0</v>
      </c>
      <c r="AH6" s="73">
        <v>0</v>
      </c>
      <c r="AI6" s="72"/>
      <c r="AJ6" s="73">
        <v>0</v>
      </c>
      <c r="AK6" s="73">
        <v>0</v>
      </c>
      <c r="AL6" s="73">
        <v>0</v>
      </c>
      <c r="AM6" s="72"/>
      <c r="AN6" s="72"/>
      <c r="AO6" s="72"/>
      <c r="AP6" s="72"/>
      <c r="AQ6" s="72"/>
      <c r="AR6" s="72" t="s">
        <v>221</v>
      </c>
      <c r="AS6" s="72"/>
      <c r="AT6" s="73">
        <v>1.2616580558379</v>
      </c>
      <c r="AU6" s="72"/>
      <c r="AV6" s="73">
        <v>0</v>
      </c>
      <c r="AW6" s="73">
        <v>0</v>
      </c>
      <c r="AX6" s="72" t="s">
        <v>221</v>
      </c>
      <c r="AY6" s="72"/>
      <c r="AZ6" s="72"/>
      <c r="BA6" s="72"/>
      <c r="BB6" s="72"/>
      <c r="BC6" s="72"/>
      <c r="BD6" s="73">
        <v>0</v>
      </c>
      <c r="BE6" s="73">
        <v>1.1975364963503701</v>
      </c>
      <c r="BF6" s="72" t="s">
        <v>221</v>
      </c>
      <c r="BG6" s="72"/>
      <c r="BH6" s="73">
        <v>0</v>
      </c>
      <c r="BI6" s="73">
        <v>0</v>
      </c>
      <c r="BJ6" s="72"/>
      <c r="BK6" s="73">
        <v>0</v>
      </c>
      <c r="BL6" s="73">
        <v>0</v>
      </c>
      <c r="BM6" s="72"/>
      <c r="BN6" s="73">
        <v>0</v>
      </c>
      <c r="BO6" s="72" t="s">
        <v>221</v>
      </c>
      <c r="BP6" s="72"/>
      <c r="BQ6" s="73">
        <v>0</v>
      </c>
      <c r="BR6" s="72" t="s">
        <v>221</v>
      </c>
      <c r="BS6" s="73">
        <v>0</v>
      </c>
      <c r="BT6" s="73">
        <v>0</v>
      </c>
      <c r="BU6" s="73">
        <v>0</v>
      </c>
      <c r="BV6" s="72"/>
      <c r="BW6" s="72" t="s">
        <v>221</v>
      </c>
      <c r="BX6" s="72" t="s">
        <v>221</v>
      </c>
      <c r="BY6" s="72"/>
      <c r="BZ6" s="73">
        <v>5.4633160433591499</v>
      </c>
      <c r="CA6" s="73">
        <v>0</v>
      </c>
      <c r="CB6" s="72"/>
      <c r="CC6" s="73">
        <v>3.2119607689193801</v>
      </c>
      <c r="CD6" s="73">
        <v>0</v>
      </c>
      <c r="CE6" s="73">
        <v>1.2616580558379</v>
      </c>
      <c r="CF6" s="72"/>
      <c r="CG6" s="72"/>
      <c r="CH6" s="72"/>
      <c r="CI6" s="73">
        <v>8.3504039462649704</v>
      </c>
      <c r="CJ6" s="73">
        <v>0</v>
      </c>
      <c r="CK6" s="73">
        <v>18.2873388143814</v>
      </c>
    </row>
    <row r="7" spans="1:89" ht="15" customHeight="1">
      <c r="A7" s="72" t="s">
        <v>224</v>
      </c>
      <c r="B7" s="74"/>
      <c r="C7" s="74"/>
      <c r="D7" s="75">
        <v>0</v>
      </c>
      <c r="E7" s="74"/>
      <c r="F7" s="75">
        <v>0</v>
      </c>
      <c r="G7" s="74" t="s">
        <v>221</v>
      </c>
      <c r="H7" s="74"/>
      <c r="I7" s="74"/>
      <c r="J7" s="74"/>
      <c r="K7" s="75">
        <v>283.82944458622597</v>
      </c>
      <c r="L7" s="75">
        <v>0</v>
      </c>
      <c r="M7" s="74" t="s">
        <v>221</v>
      </c>
      <c r="N7" s="75">
        <v>0</v>
      </c>
      <c r="O7" s="74"/>
      <c r="P7" s="75">
        <v>0</v>
      </c>
      <c r="Q7" s="75">
        <v>0</v>
      </c>
      <c r="R7" s="75">
        <v>0</v>
      </c>
      <c r="S7" s="75">
        <v>0</v>
      </c>
      <c r="T7" s="75">
        <v>0</v>
      </c>
      <c r="U7" s="74"/>
      <c r="V7" s="75">
        <v>0</v>
      </c>
      <c r="W7" s="75">
        <v>0</v>
      </c>
      <c r="X7" s="74" t="s">
        <v>221</v>
      </c>
      <c r="Y7" s="75">
        <v>0</v>
      </c>
      <c r="Z7" s="75">
        <v>0</v>
      </c>
      <c r="AA7" s="75">
        <v>0</v>
      </c>
      <c r="AB7" s="74"/>
      <c r="AC7" s="75">
        <v>0.168718403889939</v>
      </c>
      <c r="AD7" s="74"/>
      <c r="AE7" s="75">
        <v>0</v>
      </c>
      <c r="AF7" s="75">
        <v>0</v>
      </c>
      <c r="AG7" s="74" t="s">
        <v>221</v>
      </c>
      <c r="AH7" s="75">
        <v>0</v>
      </c>
      <c r="AI7" s="74"/>
      <c r="AJ7" s="75">
        <v>0</v>
      </c>
      <c r="AK7" s="75">
        <v>0</v>
      </c>
      <c r="AL7" s="74" t="s">
        <v>221</v>
      </c>
      <c r="AM7" s="74"/>
      <c r="AN7" s="74"/>
      <c r="AO7" s="74"/>
      <c r="AP7" s="74"/>
      <c r="AQ7" s="74"/>
      <c r="AR7" s="74"/>
      <c r="AS7" s="75">
        <v>0</v>
      </c>
      <c r="AT7" s="75">
        <v>0</v>
      </c>
      <c r="AU7" s="74"/>
      <c r="AV7" s="75">
        <v>0</v>
      </c>
      <c r="AW7" s="75">
        <v>0.75281148847538404</v>
      </c>
      <c r="AX7" s="74" t="s">
        <v>221</v>
      </c>
      <c r="AY7" s="74"/>
      <c r="AZ7" s="75">
        <v>0</v>
      </c>
      <c r="BA7" s="74"/>
      <c r="BB7" s="74"/>
      <c r="BC7" s="74"/>
      <c r="BD7" s="75">
        <v>0</v>
      </c>
      <c r="BE7" s="75">
        <v>5.7025547445255502E-2</v>
      </c>
      <c r="BF7" s="74" t="s">
        <v>221</v>
      </c>
      <c r="BG7" s="74"/>
      <c r="BH7" s="75">
        <v>0</v>
      </c>
      <c r="BI7" s="75">
        <v>0</v>
      </c>
      <c r="BJ7" s="74"/>
      <c r="BK7" s="75">
        <v>0</v>
      </c>
      <c r="BL7" s="75">
        <v>0</v>
      </c>
      <c r="BM7" s="74"/>
      <c r="BN7" s="75">
        <v>5.6990143295670901</v>
      </c>
      <c r="BO7" s="74" t="s">
        <v>221</v>
      </c>
      <c r="BP7" s="74"/>
      <c r="BQ7" s="75">
        <v>0</v>
      </c>
      <c r="BR7" s="74" t="s">
        <v>221</v>
      </c>
      <c r="BS7" s="75">
        <v>0</v>
      </c>
      <c r="BT7" s="75">
        <v>0</v>
      </c>
      <c r="BU7" s="74" t="s">
        <v>221</v>
      </c>
      <c r="BV7" s="74"/>
      <c r="BW7" s="74" t="s">
        <v>221</v>
      </c>
      <c r="BX7" s="74" t="s">
        <v>221</v>
      </c>
      <c r="BY7" s="74"/>
      <c r="BZ7" s="75">
        <v>0</v>
      </c>
      <c r="CA7" s="75">
        <v>0</v>
      </c>
      <c r="CB7" s="74"/>
      <c r="CC7" s="75">
        <v>0.22574395133519501</v>
      </c>
      <c r="CD7" s="75">
        <v>0</v>
      </c>
      <c r="CE7" s="75">
        <v>0</v>
      </c>
      <c r="CF7" s="74"/>
      <c r="CG7" s="74"/>
      <c r="CH7" s="74"/>
      <c r="CI7" s="75">
        <v>283.82944458622597</v>
      </c>
      <c r="CJ7" s="75">
        <v>6.4518258180424803</v>
      </c>
      <c r="CK7" s="75">
        <v>290.50701435560399</v>
      </c>
    </row>
    <row r="8" spans="1:89" ht="15" customHeight="1">
      <c r="A8" s="72" t="s">
        <v>106</v>
      </c>
      <c r="B8" s="72"/>
      <c r="C8" s="72"/>
      <c r="D8" s="73">
        <v>0</v>
      </c>
      <c r="E8" s="72"/>
      <c r="F8" s="73">
        <v>0</v>
      </c>
      <c r="G8" s="73">
        <v>6.7989600000000001</v>
      </c>
      <c r="H8" s="72"/>
      <c r="I8" s="72"/>
      <c r="J8" s="72"/>
      <c r="K8" s="73">
        <v>-0.96223110664746203</v>
      </c>
      <c r="L8" s="73">
        <v>0.261129072370057</v>
      </c>
      <c r="M8" s="72" t="s">
        <v>221</v>
      </c>
      <c r="N8" s="73">
        <v>0</v>
      </c>
      <c r="O8" s="72"/>
      <c r="P8" s="73">
        <v>0</v>
      </c>
      <c r="Q8" s="73">
        <v>1.28216732189473E-2</v>
      </c>
      <c r="R8" s="73">
        <v>0</v>
      </c>
      <c r="S8" s="73">
        <v>0</v>
      </c>
      <c r="T8" s="73">
        <v>0</v>
      </c>
      <c r="U8" s="73">
        <v>0</v>
      </c>
      <c r="V8" s="73">
        <v>0</v>
      </c>
      <c r="W8" s="73">
        <v>0</v>
      </c>
      <c r="X8" s="72" t="s">
        <v>221</v>
      </c>
      <c r="Y8" s="72" t="s">
        <v>221</v>
      </c>
      <c r="Z8" s="73">
        <v>0</v>
      </c>
      <c r="AA8" s="73">
        <v>0</v>
      </c>
      <c r="AB8" s="72"/>
      <c r="AC8" s="73">
        <v>0</v>
      </c>
      <c r="AD8" s="72"/>
      <c r="AE8" s="73">
        <v>0</v>
      </c>
      <c r="AF8" s="72"/>
      <c r="AG8" s="73">
        <v>0</v>
      </c>
      <c r="AH8" s="73">
        <v>0</v>
      </c>
      <c r="AI8" s="72"/>
      <c r="AJ8" s="73">
        <v>0.112</v>
      </c>
      <c r="AK8" s="73">
        <v>0</v>
      </c>
      <c r="AL8" s="73">
        <v>0</v>
      </c>
      <c r="AM8" s="72"/>
      <c r="AN8" s="72"/>
      <c r="AO8" s="72" t="s">
        <v>221</v>
      </c>
      <c r="AP8" s="72"/>
      <c r="AQ8" s="72"/>
      <c r="AR8" s="73">
        <v>0.46257209999999999</v>
      </c>
      <c r="AS8" s="72"/>
      <c r="AT8" s="73">
        <v>0</v>
      </c>
      <c r="AU8" s="72"/>
      <c r="AV8" s="73">
        <v>0</v>
      </c>
      <c r="AW8" s="73">
        <v>0</v>
      </c>
      <c r="AX8" s="72" t="s">
        <v>221</v>
      </c>
      <c r="AY8" s="72"/>
      <c r="AZ8" s="72"/>
      <c r="BA8" s="72"/>
      <c r="BB8" s="72"/>
      <c r="BC8" s="72"/>
      <c r="BD8" s="73">
        <v>0</v>
      </c>
      <c r="BE8" s="73">
        <v>0</v>
      </c>
      <c r="BF8" s="72" t="s">
        <v>221</v>
      </c>
      <c r="BG8" s="72"/>
      <c r="BH8" s="72" t="s">
        <v>221</v>
      </c>
      <c r="BI8" s="73">
        <v>0</v>
      </c>
      <c r="BJ8" s="72"/>
      <c r="BK8" s="73">
        <v>0</v>
      </c>
      <c r="BL8" s="73">
        <v>0</v>
      </c>
      <c r="BM8" s="72"/>
      <c r="BN8" s="73">
        <v>0</v>
      </c>
      <c r="BO8" s="72" t="s">
        <v>221</v>
      </c>
      <c r="BP8" s="72"/>
      <c r="BQ8" s="73">
        <v>0</v>
      </c>
      <c r="BR8" s="72" t="s">
        <v>221</v>
      </c>
      <c r="BS8" s="73">
        <v>0</v>
      </c>
      <c r="BT8" s="73">
        <v>0</v>
      </c>
      <c r="BU8" s="73">
        <v>0</v>
      </c>
      <c r="BV8" s="72" t="s">
        <v>221</v>
      </c>
      <c r="BW8" s="72" t="s">
        <v>221</v>
      </c>
      <c r="BX8" s="72" t="s">
        <v>221</v>
      </c>
      <c r="BY8" s="72"/>
      <c r="BZ8" s="73">
        <v>0.112</v>
      </c>
      <c r="CA8" s="73">
        <v>0</v>
      </c>
      <c r="CB8" s="72"/>
      <c r="CC8" s="73">
        <v>7.5354828455890104</v>
      </c>
      <c r="CD8" s="73">
        <v>0</v>
      </c>
      <c r="CE8" s="73">
        <v>0</v>
      </c>
      <c r="CF8" s="72"/>
      <c r="CG8" s="72"/>
      <c r="CH8" s="72"/>
      <c r="CI8" s="73">
        <v>-0.96223110664746203</v>
      </c>
      <c r="CJ8" s="73">
        <v>0</v>
      </c>
      <c r="CK8" s="73">
        <v>6.6852517389415498</v>
      </c>
    </row>
    <row r="9" spans="1:89" ht="15" customHeight="1">
      <c r="A9" s="72" t="s">
        <v>225</v>
      </c>
      <c r="B9" s="74"/>
      <c r="C9" s="74"/>
      <c r="D9" s="75">
        <v>0</v>
      </c>
      <c r="E9" s="74"/>
      <c r="F9" s="75">
        <v>0</v>
      </c>
      <c r="G9" s="74"/>
      <c r="H9" s="74"/>
      <c r="I9" s="74"/>
      <c r="J9" s="74"/>
      <c r="K9" s="75">
        <v>0.222855825274829</v>
      </c>
      <c r="L9" s="75">
        <v>6.1614026361601599</v>
      </c>
      <c r="M9" s="74" t="s">
        <v>221</v>
      </c>
      <c r="N9" s="75">
        <v>0</v>
      </c>
      <c r="O9" s="74"/>
      <c r="P9" s="75">
        <v>0</v>
      </c>
      <c r="Q9" s="75">
        <v>0</v>
      </c>
      <c r="R9" s="75">
        <v>0</v>
      </c>
      <c r="S9" s="75">
        <v>0</v>
      </c>
      <c r="T9" s="75">
        <v>0</v>
      </c>
      <c r="U9" s="74"/>
      <c r="V9" s="75">
        <v>0</v>
      </c>
      <c r="W9" s="75">
        <v>0</v>
      </c>
      <c r="X9" s="74" t="s">
        <v>221</v>
      </c>
      <c r="Y9" s="75">
        <v>0</v>
      </c>
      <c r="Z9" s="75">
        <v>0</v>
      </c>
      <c r="AA9" s="75">
        <v>0</v>
      </c>
      <c r="AB9" s="74"/>
      <c r="AC9" s="75">
        <v>0</v>
      </c>
      <c r="AD9" s="74"/>
      <c r="AE9" s="75">
        <v>0</v>
      </c>
      <c r="AF9" s="74"/>
      <c r="AG9" s="75">
        <v>0</v>
      </c>
      <c r="AH9" s="75">
        <v>0</v>
      </c>
      <c r="AI9" s="74"/>
      <c r="AJ9" s="75">
        <v>0</v>
      </c>
      <c r="AK9" s="75">
        <v>0</v>
      </c>
      <c r="AL9" s="75">
        <v>0</v>
      </c>
      <c r="AM9" s="74"/>
      <c r="AN9" s="74"/>
      <c r="AO9" s="74"/>
      <c r="AP9" s="74"/>
      <c r="AQ9" s="74"/>
      <c r="AR9" s="75">
        <v>0</v>
      </c>
      <c r="AS9" s="74"/>
      <c r="AT9" s="75">
        <v>0</v>
      </c>
      <c r="AU9" s="74"/>
      <c r="AV9" s="75">
        <v>0</v>
      </c>
      <c r="AW9" s="75">
        <v>0</v>
      </c>
      <c r="AX9" s="74" t="s">
        <v>221</v>
      </c>
      <c r="AY9" s="74"/>
      <c r="AZ9" s="74"/>
      <c r="BA9" s="74"/>
      <c r="BB9" s="74" t="s">
        <v>221</v>
      </c>
      <c r="BC9" s="74"/>
      <c r="BD9" s="75">
        <v>0</v>
      </c>
      <c r="BE9" s="75">
        <v>5.7025547445255502E-2</v>
      </c>
      <c r="BF9" s="74" t="s">
        <v>221</v>
      </c>
      <c r="BG9" s="74"/>
      <c r="BH9" s="75">
        <v>0</v>
      </c>
      <c r="BI9" s="75">
        <v>0</v>
      </c>
      <c r="BJ9" s="74"/>
      <c r="BK9" s="75">
        <v>0</v>
      </c>
      <c r="BL9" s="75">
        <v>0</v>
      </c>
      <c r="BM9" s="74"/>
      <c r="BN9" s="75">
        <v>0</v>
      </c>
      <c r="BO9" s="74" t="s">
        <v>221</v>
      </c>
      <c r="BP9" s="74"/>
      <c r="BQ9" s="75">
        <v>0</v>
      </c>
      <c r="BR9" s="74" t="s">
        <v>221</v>
      </c>
      <c r="BS9" s="75">
        <v>0</v>
      </c>
      <c r="BT9" s="75">
        <v>0</v>
      </c>
      <c r="BU9" s="75">
        <v>0</v>
      </c>
      <c r="BV9" s="74"/>
      <c r="BW9" s="75">
        <v>0</v>
      </c>
      <c r="BX9" s="74" t="s">
        <v>221</v>
      </c>
      <c r="BY9" s="74"/>
      <c r="BZ9" s="75">
        <v>0</v>
      </c>
      <c r="CA9" s="75">
        <v>0</v>
      </c>
      <c r="CB9" s="74"/>
      <c r="CC9" s="75">
        <v>6.2184281836054103</v>
      </c>
      <c r="CD9" s="75">
        <v>0</v>
      </c>
      <c r="CE9" s="75">
        <v>0</v>
      </c>
      <c r="CF9" s="74"/>
      <c r="CG9" s="74"/>
      <c r="CH9" s="74"/>
      <c r="CI9" s="75">
        <v>0.222855825274829</v>
      </c>
      <c r="CJ9" s="75">
        <v>0</v>
      </c>
      <c r="CK9" s="75">
        <v>6.4412840088802401</v>
      </c>
    </row>
    <row r="10" spans="1:89" ht="15" customHeight="1">
      <c r="A10" s="72" t="s">
        <v>226</v>
      </c>
      <c r="B10" s="73">
        <v>0.114870412868181</v>
      </c>
      <c r="C10" s="72"/>
      <c r="D10" s="73">
        <v>0</v>
      </c>
      <c r="E10" s="73">
        <v>0</v>
      </c>
      <c r="F10" s="73">
        <v>0</v>
      </c>
      <c r="G10" s="73">
        <v>36.908639999999998</v>
      </c>
      <c r="H10" s="72"/>
      <c r="I10" s="73">
        <v>36.721039789999999</v>
      </c>
      <c r="J10" s="72" t="s">
        <v>221</v>
      </c>
      <c r="K10" s="73">
        <v>534.48391552893997</v>
      </c>
      <c r="L10" s="73">
        <v>0.63417060432728201</v>
      </c>
      <c r="M10" s="72" t="s">
        <v>221</v>
      </c>
      <c r="N10" s="73">
        <v>0</v>
      </c>
      <c r="O10" s="72"/>
      <c r="P10" s="73">
        <v>4.9034516446883796</v>
      </c>
      <c r="Q10" s="73">
        <v>0</v>
      </c>
      <c r="R10" s="73">
        <v>0</v>
      </c>
      <c r="S10" s="72" t="s">
        <v>221</v>
      </c>
      <c r="T10" s="73">
        <v>11.271931257555501</v>
      </c>
      <c r="U10" s="73">
        <v>0</v>
      </c>
      <c r="V10" s="72" t="s">
        <v>221</v>
      </c>
      <c r="W10" s="72" t="s">
        <v>221</v>
      </c>
      <c r="X10" s="72" t="s">
        <v>221</v>
      </c>
      <c r="Y10" s="72" t="s">
        <v>221</v>
      </c>
      <c r="Z10" s="73">
        <v>1.3232148093</v>
      </c>
      <c r="AA10" s="73">
        <v>0</v>
      </c>
      <c r="AB10" s="73">
        <v>2.3561469387356002</v>
      </c>
      <c r="AC10" s="73">
        <v>0.129595183884537</v>
      </c>
      <c r="AD10" s="72"/>
      <c r="AE10" s="73">
        <v>0</v>
      </c>
      <c r="AF10" s="73">
        <v>3.5023505000000002E-3</v>
      </c>
      <c r="AG10" s="73">
        <v>70.4178</v>
      </c>
      <c r="AH10" s="73">
        <v>16.9539752853</v>
      </c>
      <c r="AI10" s="72"/>
      <c r="AJ10" s="73">
        <v>0</v>
      </c>
      <c r="AK10" s="73">
        <v>0.15831604803493399</v>
      </c>
      <c r="AL10" s="73">
        <v>0</v>
      </c>
      <c r="AM10" s="72"/>
      <c r="AN10" s="72"/>
      <c r="AO10" s="72"/>
      <c r="AP10" s="72" t="s">
        <v>221</v>
      </c>
      <c r="AQ10" s="72"/>
      <c r="AR10" s="73">
        <v>0</v>
      </c>
      <c r="AS10" s="73">
        <v>24.6</v>
      </c>
      <c r="AT10" s="73">
        <v>156.851865949781</v>
      </c>
      <c r="AU10" s="73">
        <v>0</v>
      </c>
      <c r="AV10" s="73">
        <v>0</v>
      </c>
      <c r="AW10" s="73">
        <v>0</v>
      </c>
      <c r="AX10" s="72" t="s">
        <v>221</v>
      </c>
      <c r="AY10" s="72"/>
      <c r="AZ10" s="72"/>
      <c r="BA10" s="73">
        <v>8.8095991781689198E-2</v>
      </c>
      <c r="BB10" s="73">
        <v>94.4</v>
      </c>
      <c r="BC10" s="73">
        <v>40.282449999999997</v>
      </c>
      <c r="BD10" s="73">
        <v>0</v>
      </c>
      <c r="BE10" s="73">
        <v>5.7025547445255502E-2</v>
      </c>
      <c r="BF10" s="72" t="s">
        <v>221</v>
      </c>
      <c r="BG10" s="72"/>
      <c r="BH10" s="73">
        <v>9.6850000000000006E-2</v>
      </c>
      <c r="BI10" s="73">
        <v>0</v>
      </c>
      <c r="BJ10" s="72"/>
      <c r="BK10" s="73">
        <v>10.19844</v>
      </c>
      <c r="BL10" s="73">
        <v>0</v>
      </c>
      <c r="BM10" s="72"/>
      <c r="BN10" s="73">
        <v>0</v>
      </c>
      <c r="BO10" s="72" t="s">
        <v>221</v>
      </c>
      <c r="BP10" s="72"/>
      <c r="BQ10" s="72" t="s">
        <v>221</v>
      </c>
      <c r="BR10" s="72" t="s">
        <v>221</v>
      </c>
      <c r="BS10" s="73">
        <v>0</v>
      </c>
      <c r="BT10" s="73">
        <v>0</v>
      </c>
      <c r="BU10" s="73">
        <v>0</v>
      </c>
      <c r="BV10" s="72"/>
      <c r="BW10" s="72" t="s">
        <v>221</v>
      </c>
      <c r="BX10" s="72" t="s">
        <v>221</v>
      </c>
      <c r="BY10" s="73">
        <v>278</v>
      </c>
      <c r="BZ10" s="73">
        <v>9.1598342281689199E-2</v>
      </c>
      <c r="CA10" s="73">
        <v>0.15831604803493399</v>
      </c>
      <c r="CB10" s="72"/>
      <c r="CC10" s="73">
        <v>147.991642687813</v>
      </c>
      <c r="CD10" s="73">
        <v>0</v>
      </c>
      <c r="CE10" s="73">
        <v>258.51146453320501</v>
      </c>
      <c r="CF10" s="72"/>
      <c r="CG10" s="72"/>
      <c r="CH10" s="73">
        <v>0.114870412868181</v>
      </c>
      <c r="CI10" s="73">
        <v>889.48740531893998</v>
      </c>
      <c r="CJ10" s="73">
        <v>24.6</v>
      </c>
      <c r="CK10" s="73">
        <v>1320.95529734314</v>
      </c>
    </row>
    <row r="11" spans="1:89" ht="15" customHeight="1">
      <c r="A11" s="72" t="s">
        <v>146</v>
      </c>
      <c r="B11" s="74"/>
      <c r="C11" s="74"/>
      <c r="D11" s="75">
        <v>0</v>
      </c>
      <c r="E11" s="74"/>
      <c r="F11" s="75">
        <v>3.2879999999999998</v>
      </c>
      <c r="G11" s="74"/>
      <c r="H11" s="74"/>
      <c r="I11" s="74"/>
      <c r="J11" s="74"/>
      <c r="K11" s="75">
        <v>0.45203869000000002</v>
      </c>
      <c r="L11" s="75">
        <v>1.7035563292713201</v>
      </c>
      <c r="M11" s="74" t="s">
        <v>221</v>
      </c>
      <c r="N11" s="75">
        <v>0</v>
      </c>
      <c r="O11" s="74"/>
      <c r="P11" s="75">
        <v>0</v>
      </c>
      <c r="Q11" s="75">
        <v>0</v>
      </c>
      <c r="R11" s="75">
        <v>0</v>
      </c>
      <c r="S11" s="75">
        <v>0</v>
      </c>
      <c r="T11" s="75">
        <v>0</v>
      </c>
      <c r="U11" s="74"/>
      <c r="V11" s="75">
        <v>0</v>
      </c>
      <c r="W11" s="75">
        <v>0</v>
      </c>
      <c r="X11" s="74" t="s">
        <v>221</v>
      </c>
      <c r="Y11" s="75">
        <v>0</v>
      </c>
      <c r="Z11" s="75">
        <v>0</v>
      </c>
      <c r="AA11" s="75">
        <v>0</v>
      </c>
      <c r="AB11" s="74"/>
      <c r="AC11" s="75">
        <v>0</v>
      </c>
      <c r="AD11" s="74"/>
      <c r="AE11" s="75">
        <v>0</v>
      </c>
      <c r="AF11" s="74"/>
      <c r="AG11" s="74" t="s">
        <v>221</v>
      </c>
      <c r="AH11" s="75">
        <v>1.61766684E-2</v>
      </c>
      <c r="AI11" s="74"/>
      <c r="AJ11" s="75">
        <v>0.42899999999999999</v>
      </c>
      <c r="AK11" s="75">
        <v>0</v>
      </c>
      <c r="AL11" s="75">
        <v>0</v>
      </c>
      <c r="AM11" s="74"/>
      <c r="AN11" s="75">
        <v>6.9099999999999995E-2</v>
      </c>
      <c r="AO11" s="74" t="s">
        <v>221</v>
      </c>
      <c r="AP11" s="74" t="s">
        <v>221</v>
      </c>
      <c r="AQ11" s="75">
        <v>0.69555126834759995</v>
      </c>
      <c r="AR11" s="75">
        <v>0</v>
      </c>
      <c r="AS11" s="74"/>
      <c r="AT11" s="75">
        <v>6.10147811256E-3</v>
      </c>
      <c r="AU11" s="74"/>
      <c r="AV11" s="75">
        <v>0</v>
      </c>
      <c r="AW11" s="75">
        <v>0</v>
      </c>
      <c r="AX11" s="74" t="s">
        <v>221</v>
      </c>
      <c r="AY11" s="74"/>
      <c r="AZ11" s="74"/>
      <c r="BA11" s="74"/>
      <c r="BB11" s="74"/>
      <c r="BC11" s="74"/>
      <c r="BD11" s="75">
        <v>0</v>
      </c>
      <c r="BE11" s="75">
        <v>0</v>
      </c>
      <c r="BF11" s="74" t="s">
        <v>221</v>
      </c>
      <c r="BG11" s="74" t="s">
        <v>221</v>
      </c>
      <c r="BH11" s="75">
        <v>48.9836369310392</v>
      </c>
      <c r="BI11" s="75">
        <v>4.2493499999999998E-3</v>
      </c>
      <c r="BJ11" s="74"/>
      <c r="BK11" s="75">
        <v>0</v>
      </c>
      <c r="BL11" s="75">
        <v>0</v>
      </c>
      <c r="BM11" s="74"/>
      <c r="BN11" s="75">
        <v>0</v>
      </c>
      <c r="BO11" s="74" t="s">
        <v>221</v>
      </c>
      <c r="BP11" s="74"/>
      <c r="BQ11" s="75">
        <v>0</v>
      </c>
      <c r="BR11" s="74" t="s">
        <v>221</v>
      </c>
      <c r="BS11" s="75">
        <v>0</v>
      </c>
      <c r="BT11" s="75">
        <v>0</v>
      </c>
      <c r="BU11" s="75">
        <v>0</v>
      </c>
      <c r="BV11" s="75">
        <v>0.9</v>
      </c>
      <c r="BW11" s="75">
        <v>0</v>
      </c>
      <c r="BX11" s="74" t="s">
        <v>221</v>
      </c>
      <c r="BY11" s="74"/>
      <c r="BZ11" s="75">
        <v>0.49809999999999999</v>
      </c>
      <c r="CA11" s="75">
        <v>0</v>
      </c>
      <c r="CB11" s="74"/>
      <c r="CC11" s="75">
        <v>55.591170547058098</v>
      </c>
      <c r="CD11" s="75">
        <v>0</v>
      </c>
      <c r="CE11" s="75">
        <v>6.10147811256E-3</v>
      </c>
      <c r="CF11" s="74"/>
      <c r="CG11" s="74"/>
      <c r="CH11" s="74"/>
      <c r="CI11" s="75">
        <v>0.45203869000000002</v>
      </c>
      <c r="CJ11" s="75">
        <v>0</v>
      </c>
      <c r="CK11" s="75">
        <v>56.547410715170699</v>
      </c>
    </row>
    <row r="12" spans="1:89" ht="15" customHeight="1">
      <c r="A12" s="72" t="s">
        <v>147</v>
      </c>
      <c r="B12" s="72"/>
      <c r="C12" s="72"/>
      <c r="D12" s="73">
        <v>0</v>
      </c>
      <c r="E12" s="72"/>
      <c r="F12" s="73">
        <v>0</v>
      </c>
      <c r="G12" s="73">
        <v>0</v>
      </c>
      <c r="H12" s="72"/>
      <c r="I12" s="72"/>
      <c r="J12" s="72"/>
      <c r="K12" s="73">
        <v>2.5787960756019901</v>
      </c>
      <c r="L12" s="73">
        <v>0</v>
      </c>
      <c r="M12" s="72" t="s">
        <v>221</v>
      </c>
      <c r="N12" s="73">
        <v>0</v>
      </c>
      <c r="O12" s="72"/>
      <c r="P12" s="73">
        <v>0</v>
      </c>
      <c r="Q12" s="73">
        <v>0</v>
      </c>
      <c r="R12" s="73">
        <v>0</v>
      </c>
      <c r="S12" s="73">
        <v>0</v>
      </c>
      <c r="T12" s="73">
        <v>0</v>
      </c>
      <c r="U12" s="72"/>
      <c r="V12" s="73">
        <v>0</v>
      </c>
      <c r="W12" s="73">
        <v>0</v>
      </c>
      <c r="X12" s="72" t="s">
        <v>221</v>
      </c>
      <c r="Y12" s="73">
        <v>0</v>
      </c>
      <c r="Z12" s="73">
        <v>0</v>
      </c>
      <c r="AA12" s="73">
        <v>0</v>
      </c>
      <c r="AB12" s="72"/>
      <c r="AC12" s="73">
        <v>0</v>
      </c>
      <c r="AD12" s="72"/>
      <c r="AE12" s="73">
        <v>0</v>
      </c>
      <c r="AF12" s="72"/>
      <c r="AG12" s="73">
        <v>0</v>
      </c>
      <c r="AH12" s="73">
        <v>0</v>
      </c>
      <c r="AI12" s="72"/>
      <c r="AJ12" s="73">
        <v>0</v>
      </c>
      <c r="AK12" s="73">
        <v>0</v>
      </c>
      <c r="AL12" s="73">
        <v>0</v>
      </c>
      <c r="AM12" s="72"/>
      <c r="AN12" s="72"/>
      <c r="AO12" s="72"/>
      <c r="AP12" s="72"/>
      <c r="AQ12" s="72"/>
      <c r="AR12" s="72"/>
      <c r="AS12" s="72"/>
      <c r="AT12" s="73">
        <v>1.5773920626247</v>
      </c>
      <c r="AU12" s="72"/>
      <c r="AV12" s="73">
        <v>0</v>
      </c>
      <c r="AW12" s="73">
        <v>0</v>
      </c>
      <c r="AX12" s="72" t="s">
        <v>221</v>
      </c>
      <c r="AY12" s="72"/>
      <c r="AZ12" s="72"/>
      <c r="BA12" s="72"/>
      <c r="BB12" s="73">
        <v>3.7</v>
      </c>
      <c r="BC12" s="72"/>
      <c r="BD12" s="73">
        <v>0</v>
      </c>
      <c r="BE12" s="73">
        <v>0</v>
      </c>
      <c r="BF12" s="72" t="s">
        <v>221</v>
      </c>
      <c r="BG12" s="72"/>
      <c r="BH12" s="73">
        <v>0</v>
      </c>
      <c r="BI12" s="73">
        <v>0</v>
      </c>
      <c r="BJ12" s="72"/>
      <c r="BK12" s="73">
        <v>0</v>
      </c>
      <c r="BL12" s="73">
        <v>0</v>
      </c>
      <c r="BM12" s="72"/>
      <c r="BN12" s="73">
        <v>0</v>
      </c>
      <c r="BO12" s="72" t="s">
        <v>221</v>
      </c>
      <c r="BP12" s="72"/>
      <c r="BQ12" s="73">
        <v>0</v>
      </c>
      <c r="BR12" s="72" t="s">
        <v>221</v>
      </c>
      <c r="BS12" s="73">
        <v>0</v>
      </c>
      <c r="BT12" s="73">
        <v>0</v>
      </c>
      <c r="BU12" s="73">
        <v>0</v>
      </c>
      <c r="BV12" s="72"/>
      <c r="BW12" s="73">
        <v>0</v>
      </c>
      <c r="BX12" s="72" t="s">
        <v>221</v>
      </c>
      <c r="BY12" s="72"/>
      <c r="BZ12" s="73">
        <v>0</v>
      </c>
      <c r="CA12" s="73">
        <v>0</v>
      </c>
      <c r="CB12" s="72"/>
      <c r="CC12" s="73">
        <v>0</v>
      </c>
      <c r="CD12" s="73">
        <v>0</v>
      </c>
      <c r="CE12" s="73">
        <v>5.2773920626247</v>
      </c>
      <c r="CF12" s="72"/>
      <c r="CG12" s="72"/>
      <c r="CH12" s="72"/>
      <c r="CI12" s="73">
        <v>2.5787960756019901</v>
      </c>
      <c r="CJ12" s="73">
        <v>0</v>
      </c>
      <c r="CK12" s="73">
        <v>7.85618813822669</v>
      </c>
    </row>
    <row r="13" spans="1:89" s="79" customFormat="1" ht="15" customHeight="1">
      <c r="A13" s="76" t="s">
        <v>227</v>
      </c>
      <c r="B13" s="77">
        <v>0</v>
      </c>
      <c r="C13" s="78"/>
      <c r="D13" s="77">
        <v>12.019590000000001</v>
      </c>
      <c r="E13" s="77">
        <v>0.64</v>
      </c>
      <c r="F13" s="77">
        <v>0.19139999999999999</v>
      </c>
      <c r="G13" s="77">
        <v>274.75083000000001</v>
      </c>
      <c r="H13" s="78"/>
      <c r="I13" s="78"/>
      <c r="J13" s="78" t="s">
        <v>221</v>
      </c>
      <c r="K13" s="77">
        <v>754.20788350724001</v>
      </c>
      <c r="L13" s="77">
        <v>5.2350161651330502</v>
      </c>
      <c r="M13" s="77">
        <v>664.68957514022304</v>
      </c>
      <c r="N13" s="77">
        <v>24.590227412107801</v>
      </c>
      <c r="O13" s="78"/>
      <c r="P13" s="77">
        <v>0.17548397120935799</v>
      </c>
      <c r="Q13" s="77">
        <v>9.9375865597544895</v>
      </c>
      <c r="R13" s="78" t="s">
        <v>221</v>
      </c>
      <c r="S13" s="77">
        <v>7.7412630288166797</v>
      </c>
      <c r="T13" s="77">
        <v>0</v>
      </c>
      <c r="U13" s="77">
        <v>0.61981903000000005</v>
      </c>
      <c r="V13" s="78" t="s">
        <v>221</v>
      </c>
      <c r="W13" s="78" t="s">
        <v>221</v>
      </c>
      <c r="X13" s="77">
        <v>112.39920695902801</v>
      </c>
      <c r="Y13" s="77">
        <v>208.8252</v>
      </c>
      <c r="Z13" s="77">
        <v>0.4804970724</v>
      </c>
      <c r="AA13" s="77">
        <v>0</v>
      </c>
      <c r="AB13" s="77">
        <v>12.315623233195801</v>
      </c>
      <c r="AC13" s="77">
        <v>29.215339790838598</v>
      </c>
      <c r="AD13" s="77">
        <v>3.5849908715807701</v>
      </c>
      <c r="AE13" s="77">
        <v>21.190087081468199</v>
      </c>
      <c r="AF13" s="77">
        <v>262.4260174515</v>
      </c>
      <c r="AG13" s="78" t="s">
        <v>221</v>
      </c>
      <c r="AH13" s="77">
        <v>19.549605745800001</v>
      </c>
      <c r="AI13" s="77">
        <v>368.82460212201602</v>
      </c>
      <c r="AJ13" s="77">
        <v>27.241350000000001</v>
      </c>
      <c r="AK13" s="77">
        <v>21.300380921579301</v>
      </c>
      <c r="AL13" s="77">
        <v>-5.3613199079999996E-3</v>
      </c>
      <c r="AM13" s="78"/>
      <c r="AN13" s="77">
        <v>74.552999999999997</v>
      </c>
      <c r="AO13" s="77">
        <v>0</v>
      </c>
      <c r="AP13" s="78" t="s">
        <v>221</v>
      </c>
      <c r="AQ13" s="77">
        <v>3.4127010353152301</v>
      </c>
      <c r="AR13" s="77">
        <v>0</v>
      </c>
      <c r="AS13" s="77">
        <v>873.17402770559897</v>
      </c>
      <c r="AT13" s="77">
        <v>175.27675805002801</v>
      </c>
      <c r="AU13" s="77">
        <v>241.201619879617</v>
      </c>
      <c r="AV13" s="77">
        <v>5.5294442908487701E-2</v>
      </c>
      <c r="AW13" s="77">
        <v>1150.7852824962299</v>
      </c>
      <c r="AX13" s="78" t="s">
        <v>221</v>
      </c>
      <c r="AY13" s="78"/>
      <c r="AZ13" s="77">
        <v>0</v>
      </c>
      <c r="BA13" s="77">
        <v>110.636620458577</v>
      </c>
      <c r="BB13" s="78"/>
      <c r="BC13" s="78"/>
      <c r="BD13" s="77">
        <v>3.28430454199072</v>
      </c>
      <c r="BE13" s="77">
        <v>8.4397810218978098</v>
      </c>
      <c r="BF13" s="78" t="s">
        <v>221</v>
      </c>
      <c r="BG13" s="77">
        <v>25.1980036888359</v>
      </c>
      <c r="BH13" s="77">
        <v>33.583243344626901</v>
      </c>
      <c r="BI13" s="77">
        <v>2.1853799999999999</v>
      </c>
      <c r="BJ13" s="78"/>
      <c r="BK13" s="77">
        <v>0</v>
      </c>
      <c r="BL13" s="77">
        <v>2.8422081000000001</v>
      </c>
      <c r="BM13" s="77">
        <v>369.33852862736097</v>
      </c>
      <c r="BN13" s="77">
        <v>390.12343546945601</v>
      </c>
      <c r="BO13" s="78" t="s">
        <v>221</v>
      </c>
      <c r="BP13" s="77">
        <v>33.671999999999997</v>
      </c>
      <c r="BQ13" s="78" t="s">
        <v>221</v>
      </c>
      <c r="BR13" s="78" t="s">
        <v>221</v>
      </c>
      <c r="BS13" s="77">
        <v>256.93660126195601</v>
      </c>
      <c r="BT13" s="77">
        <v>7</v>
      </c>
      <c r="BU13" s="78" t="s">
        <v>221</v>
      </c>
      <c r="BV13" s="78" t="s">
        <v>221</v>
      </c>
      <c r="BW13" s="77">
        <v>5074.1607999999997</v>
      </c>
      <c r="BX13" s="77">
        <v>5166</v>
      </c>
      <c r="BY13" s="78"/>
      <c r="BZ13" s="77">
        <v>790.57998079549202</v>
      </c>
      <c r="CA13" s="77">
        <v>1320.60640547554</v>
      </c>
      <c r="CB13" s="78"/>
      <c r="CC13" s="77">
        <v>5840.7472820641196</v>
      </c>
      <c r="CD13" s="77">
        <v>5.5294442908487701E-2</v>
      </c>
      <c r="CE13" s="77">
        <v>5354.3876842844302</v>
      </c>
      <c r="CF13" s="78"/>
      <c r="CG13" s="77">
        <v>369.33852862736097</v>
      </c>
      <c r="CH13" s="77">
        <v>0</v>
      </c>
      <c r="CI13" s="77">
        <v>754.20788350724001</v>
      </c>
      <c r="CJ13" s="77">
        <v>2414.08274567129</v>
      </c>
      <c r="CK13" s="77">
        <v>16844.0058048684</v>
      </c>
    </row>
    <row r="14" spans="1:89" s="79" customFormat="1" ht="15" customHeight="1">
      <c r="A14" s="76" t="s">
        <v>148</v>
      </c>
      <c r="B14" s="80">
        <v>4.06341453144409E-2</v>
      </c>
      <c r="C14" s="76"/>
      <c r="D14" s="76"/>
      <c r="E14" s="80">
        <v>0</v>
      </c>
      <c r="F14" s="80">
        <v>68.492800000000003</v>
      </c>
      <c r="G14" s="80">
        <v>1220.89896</v>
      </c>
      <c r="H14" s="76"/>
      <c r="I14" s="80">
        <v>0.19686400000000001</v>
      </c>
      <c r="J14" s="80">
        <v>416.92730962312203</v>
      </c>
      <c r="K14" s="80">
        <v>5495.1920616606903</v>
      </c>
      <c r="L14" s="80">
        <v>646.82914697836395</v>
      </c>
      <c r="M14" s="76" t="s">
        <v>221</v>
      </c>
      <c r="N14" s="76" t="s">
        <v>221</v>
      </c>
      <c r="O14" s="76"/>
      <c r="P14" s="80">
        <v>0</v>
      </c>
      <c r="Q14" s="80">
        <v>2757.10481323562</v>
      </c>
      <c r="R14" s="76" t="s">
        <v>221</v>
      </c>
      <c r="S14" s="80">
        <v>2383.5773846019101</v>
      </c>
      <c r="T14" s="80">
        <v>27.117979547162399</v>
      </c>
      <c r="U14" s="76"/>
      <c r="V14" s="80">
        <v>101.74158</v>
      </c>
      <c r="W14" s="80">
        <v>203.43719544639899</v>
      </c>
      <c r="X14" s="80">
        <v>928.09812846795398</v>
      </c>
      <c r="Y14" s="80">
        <v>8854.4313000000002</v>
      </c>
      <c r="Z14" s="80">
        <v>29.6368791075</v>
      </c>
      <c r="AA14" s="80">
        <v>0</v>
      </c>
      <c r="AB14" s="76"/>
      <c r="AC14" s="80">
        <v>2210.5977887546801</v>
      </c>
      <c r="AD14" s="80">
        <v>16.2702323461411</v>
      </c>
      <c r="AE14" s="80">
        <v>71.607336001831598</v>
      </c>
      <c r="AF14" s="80">
        <v>105.5830980316</v>
      </c>
      <c r="AG14" s="76" t="s">
        <v>221</v>
      </c>
      <c r="AH14" s="80">
        <v>1852.0483120101001</v>
      </c>
      <c r="AI14" s="76" t="s">
        <v>221</v>
      </c>
      <c r="AJ14" s="80">
        <v>25.85596</v>
      </c>
      <c r="AK14" s="80">
        <v>27.114390431222699</v>
      </c>
      <c r="AL14" s="80">
        <v>19.966372127214001</v>
      </c>
      <c r="AM14" s="76"/>
      <c r="AN14" s="76"/>
      <c r="AO14" s="80">
        <v>31.566600000000001</v>
      </c>
      <c r="AP14" s="80">
        <v>156.05735019551199</v>
      </c>
      <c r="AQ14" s="80">
        <v>256.07373487771503</v>
      </c>
      <c r="AR14" s="76" t="s">
        <v>221</v>
      </c>
      <c r="AS14" s="80">
        <v>1.163386</v>
      </c>
      <c r="AT14" s="80">
        <v>158.810306990296</v>
      </c>
      <c r="AU14" s="76"/>
      <c r="AV14" s="80">
        <v>3.38401990599945</v>
      </c>
      <c r="AW14" s="80">
        <v>13.763558605916099</v>
      </c>
      <c r="AX14" s="80">
        <v>9150.6717000000008</v>
      </c>
      <c r="AY14" s="76"/>
      <c r="AZ14" s="76"/>
      <c r="BA14" s="80">
        <v>4.5063339524938604</v>
      </c>
      <c r="BB14" s="76" t="s">
        <v>221</v>
      </c>
      <c r="BC14" s="76"/>
      <c r="BD14" s="80">
        <v>1.7402761279333001</v>
      </c>
      <c r="BE14" s="80">
        <v>2317.86040145985</v>
      </c>
      <c r="BF14" s="76" t="s">
        <v>221</v>
      </c>
      <c r="BG14" s="80">
        <v>2072.2306607355999</v>
      </c>
      <c r="BH14" s="80">
        <v>1032.5269499123599</v>
      </c>
      <c r="BI14" s="80">
        <v>899.40997566650299</v>
      </c>
      <c r="BJ14" s="76"/>
      <c r="BK14" s="80">
        <v>1940.37462</v>
      </c>
      <c r="BL14" s="80">
        <v>1689.8353721999999</v>
      </c>
      <c r="BM14" s="76"/>
      <c r="BN14" s="80">
        <v>93.256598120188798</v>
      </c>
      <c r="BO14" s="76" t="s">
        <v>221</v>
      </c>
      <c r="BP14" s="80">
        <v>4.4669999999999996</v>
      </c>
      <c r="BQ14" s="80">
        <v>424.99289093400199</v>
      </c>
      <c r="BR14" s="80">
        <v>597.60691537761602</v>
      </c>
      <c r="BS14" s="80">
        <v>14.09438755</v>
      </c>
      <c r="BT14" s="80">
        <v>103</v>
      </c>
      <c r="BU14" s="80">
        <v>0</v>
      </c>
      <c r="BV14" s="80">
        <v>530.70000000000005</v>
      </c>
      <c r="BW14" s="80">
        <v>2088.3503999999998</v>
      </c>
      <c r="BX14" s="80">
        <v>1195</v>
      </c>
      <c r="BY14" s="80">
        <v>31</v>
      </c>
      <c r="BZ14" s="80">
        <v>227.85439166385899</v>
      </c>
      <c r="CA14" s="80">
        <v>27.114390431222699</v>
      </c>
      <c r="CB14" s="76"/>
      <c r="CC14" s="80">
        <v>45028.433753605299</v>
      </c>
      <c r="CD14" s="80">
        <v>3.38401990599945</v>
      </c>
      <c r="CE14" s="80">
        <v>1353.8103069903</v>
      </c>
      <c r="CF14" s="76"/>
      <c r="CG14" s="76"/>
      <c r="CH14" s="80">
        <v>4.06341453144409E-2</v>
      </c>
      <c r="CI14" s="80">
        <v>5526.3889256606899</v>
      </c>
      <c r="CJ14" s="80">
        <v>108.183542726105</v>
      </c>
      <c r="CK14" s="80">
        <v>52275.209965128801</v>
      </c>
    </row>
    <row r="15" spans="1:89" ht="15" customHeight="1">
      <c r="A15" s="72" t="s">
        <v>228</v>
      </c>
      <c r="B15" s="74"/>
      <c r="C15" s="74"/>
      <c r="D15" s="74" t="s">
        <v>221</v>
      </c>
      <c r="E15" s="74"/>
      <c r="F15" s="75">
        <v>12.5586</v>
      </c>
      <c r="G15" s="74" t="s">
        <v>221</v>
      </c>
      <c r="H15" s="74"/>
      <c r="I15" s="74"/>
      <c r="J15" s="74" t="s">
        <v>221</v>
      </c>
      <c r="K15" s="75">
        <v>0</v>
      </c>
      <c r="L15" s="75">
        <v>1.3305147973141001</v>
      </c>
      <c r="M15" s="74" t="s">
        <v>221</v>
      </c>
      <c r="N15" s="75">
        <v>0</v>
      </c>
      <c r="O15" s="74"/>
      <c r="P15" s="75">
        <v>0</v>
      </c>
      <c r="Q15" s="75">
        <v>0</v>
      </c>
      <c r="R15" s="75">
        <v>0</v>
      </c>
      <c r="S15" s="75">
        <v>0</v>
      </c>
      <c r="T15" s="75">
        <v>0</v>
      </c>
      <c r="U15" s="74"/>
      <c r="V15" s="75">
        <v>0</v>
      </c>
      <c r="W15" s="75">
        <v>0</v>
      </c>
      <c r="X15" s="74" t="s">
        <v>221</v>
      </c>
      <c r="Y15" s="74" t="s">
        <v>221</v>
      </c>
      <c r="Z15" s="75">
        <v>2.01103524E-2</v>
      </c>
      <c r="AA15" s="75">
        <v>0</v>
      </c>
      <c r="AB15" s="74"/>
      <c r="AC15" s="75">
        <v>0</v>
      </c>
      <c r="AD15" s="74"/>
      <c r="AE15" s="75">
        <v>0</v>
      </c>
      <c r="AF15" s="75">
        <v>1.1376702868999999</v>
      </c>
      <c r="AG15" s="75">
        <v>0</v>
      </c>
      <c r="AH15" s="75">
        <v>2.4079536683999998</v>
      </c>
      <c r="AI15" s="74"/>
      <c r="AJ15" s="75">
        <v>29.0379</v>
      </c>
      <c r="AK15" s="75">
        <v>0</v>
      </c>
      <c r="AL15" s="75">
        <v>0</v>
      </c>
      <c r="AM15" s="74"/>
      <c r="AN15" s="74"/>
      <c r="AO15" s="74" t="s">
        <v>221</v>
      </c>
      <c r="AP15" s="74" t="s">
        <v>221</v>
      </c>
      <c r="AQ15" s="75">
        <v>6.9999996451016996E-2</v>
      </c>
      <c r="AR15" s="75">
        <v>0</v>
      </c>
      <c r="AS15" s="74"/>
      <c r="AT15" s="75">
        <v>0</v>
      </c>
      <c r="AU15" s="75">
        <v>0</v>
      </c>
      <c r="AV15" s="75">
        <v>0</v>
      </c>
      <c r="AW15" s="75">
        <v>0</v>
      </c>
      <c r="AX15" s="74" t="s">
        <v>221</v>
      </c>
      <c r="AY15" s="74"/>
      <c r="AZ15" s="74"/>
      <c r="BA15" s="74"/>
      <c r="BB15" s="74"/>
      <c r="BC15" s="74"/>
      <c r="BD15" s="74" t="s">
        <v>221</v>
      </c>
      <c r="BE15" s="75">
        <v>2.8512773722627699E-2</v>
      </c>
      <c r="BF15" s="74" t="s">
        <v>221</v>
      </c>
      <c r="BG15" s="74" t="s">
        <v>221</v>
      </c>
      <c r="BH15" s="75">
        <v>60.774773247915398</v>
      </c>
      <c r="BI15" s="75">
        <v>1.3196045928028901</v>
      </c>
      <c r="BJ15" s="74"/>
      <c r="BK15" s="75">
        <v>0</v>
      </c>
      <c r="BL15" s="75">
        <v>0</v>
      </c>
      <c r="BM15" s="74"/>
      <c r="BN15" s="75">
        <v>0</v>
      </c>
      <c r="BO15" s="74" t="s">
        <v>221</v>
      </c>
      <c r="BP15" s="74"/>
      <c r="BQ15" s="75">
        <v>0</v>
      </c>
      <c r="BR15" s="74" t="s">
        <v>221</v>
      </c>
      <c r="BS15" s="75">
        <v>0</v>
      </c>
      <c r="BT15" s="75">
        <v>0</v>
      </c>
      <c r="BU15" s="75">
        <v>0</v>
      </c>
      <c r="BV15" s="75">
        <v>0.1</v>
      </c>
      <c r="BW15" s="75">
        <v>0</v>
      </c>
      <c r="BX15" s="74" t="s">
        <v>221</v>
      </c>
      <c r="BY15" s="74"/>
      <c r="BZ15" s="75">
        <v>30.175570286900001</v>
      </c>
      <c r="CA15" s="75">
        <v>0</v>
      </c>
      <c r="CB15" s="74"/>
      <c r="CC15" s="75">
        <v>78.610069429006003</v>
      </c>
      <c r="CD15" s="75">
        <v>0</v>
      </c>
      <c r="CE15" s="75">
        <v>0</v>
      </c>
      <c r="CF15" s="74"/>
      <c r="CG15" s="74"/>
      <c r="CH15" s="74"/>
      <c r="CI15" s="75">
        <v>0</v>
      </c>
      <c r="CJ15" s="75">
        <v>0</v>
      </c>
      <c r="CK15" s="75">
        <v>108.785639715906</v>
      </c>
    </row>
    <row r="16" spans="1:89" ht="15" customHeight="1">
      <c r="A16" s="72" t="s">
        <v>229</v>
      </c>
      <c r="B16" s="73">
        <v>0</v>
      </c>
      <c r="C16" s="72"/>
      <c r="D16" s="73">
        <v>0</v>
      </c>
      <c r="E16" s="72"/>
      <c r="F16" s="73">
        <v>0</v>
      </c>
      <c r="G16" s="73">
        <v>747.52137000000005</v>
      </c>
      <c r="H16" s="72"/>
      <c r="I16" s="72"/>
      <c r="J16" s="72"/>
      <c r="K16" s="73">
        <v>389.63661924405898</v>
      </c>
      <c r="L16" s="73">
        <v>4.6568017905993502</v>
      </c>
      <c r="M16" s="72" t="s">
        <v>221</v>
      </c>
      <c r="N16" s="73">
        <v>0</v>
      </c>
      <c r="O16" s="72"/>
      <c r="P16" s="73">
        <v>34.552865261369497</v>
      </c>
      <c r="Q16" s="73">
        <v>7.6526541257483904</v>
      </c>
      <c r="R16" s="73">
        <v>0</v>
      </c>
      <c r="S16" s="72" t="s">
        <v>221</v>
      </c>
      <c r="T16" s="73">
        <v>0</v>
      </c>
      <c r="U16" s="73">
        <v>24.625653</v>
      </c>
      <c r="V16" s="72" t="s">
        <v>221</v>
      </c>
      <c r="W16" s="73">
        <v>0</v>
      </c>
      <c r="X16" s="72" t="s">
        <v>221</v>
      </c>
      <c r="Y16" s="73">
        <v>916.64549999999997</v>
      </c>
      <c r="Z16" s="73">
        <v>0</v>
      </c>
      <c r="AA16" s="73">
        <v>50.763101016999997</v>
      </c>
      <c r="AB16" s="73">
        <v>41.290639962903299</v>
      </c>
      <c r="AC16" s="73">
        <v>121.590059043723</v>
      </c>
      <c r="AD16" s="72"/>
      <c r="AE16" s="73">
        <v>7.89496538057681E-2</v>
      </c>
      <c r="AF16" s="73">
        <v>0</v>
      </c>
      <c r="AG16" s="72" t="s">
        <v>221</v>
      </c>
      <c r="AH16" s="73">
        <v>3.64752063E-2</v>
      </c>
      <c r="AI16" s="72" t="s">
        <v>221</v>
      </c>
      <c r="AJ16" s="73">
        <v>5.9139999999999997</v>
      </c>
      <c r="AK16" s="73">
        <v>0</v>
      </c>
      <c r="AL16" s="73">
        <v>0</v>
      </c>
      <c r="AM16" s="72"/>
      <c r="AN16" s="72"/>
      <c r="AO16" s="72"/>
      <c r="AP16" s="72" t="s">
        <v>221</v>
      </c>
      <c r="AQ16" s="72"/>
      <c r="AR16" s="73">
        <v>7.5274199999999999E-2</v>
      </c>
      <c r="AS16" s="73">
        <v>124.18886500000001</v>
      </c>
      <c r="AT16" s="73">
        <v>110.88163925481901</v>
      </c>
      <c r="AU16" s="72"/>
      <c r="AV16" s="73">
        <v>0</v>
      </c>
      <c r="AW16" s="73">
        <v>30.4329606232379</v>
      </c>
      <c r="AX16" s="72" t="s">
        <v>221</v>
      </c>
      <c r="AY16" s="72"/>
      <c r="AZ16" s="73">
        <v>0</v>
      </c>
      <c r="BA16" s="72"/>
      <c r="BB16" s="73">
        <v>11.3</v>
      </c>
      <c r="BC16" s="72"/>
      <c r="BD16" s="73">
        <v>0</v>
      </c>
      <c r="BE16" s="73">
        <v>0</v>
      </c>
      <c r="BF16" s="72" t="s">
        <v>221</v>
      </c>
      <c r="BG16" s="73">
        <v>12.9109254638169</v>
      </c>
      <c r="BH16" s="73">
        <v>35.464483433885903</v>
      </c>
      <c r="BI16" s="73">
        <v>2.53663955658608</v>
      </c>
      <c r="BJ16" s="72"/>
      <c r="BK16" s="73">
        <v>0</v>
      </c>
      <c r="BL16" s="73">
        <v>1.57833</v>
      </c>
      <c r="BM16" s="72"/>
      <c r="BN16" s="73">
        <v>33.762342467586897</v>
      </c>
      <c r="BO16" s="72" t="s">
        <v>221</v>
      </c>
      <c r="BP16" s="73">
        <v>0</v>
      </c>
      <c r="BQ16" s="73">
        <v>0</v>
      </c>
      <c r="BR16" s="72" t="s">
        <v>221</v>
      </c>
      <c r="BS16" s="73">
        <v>0</v>
      </c>
      <c r="BT16" s="73">
        <v>0</v>
      </c>
      <c r="BU16" s="73">
        <v>0</v>
      </c>
      <c r="BV16" s="72" t="s">
        <v>221</v>
      </c>
      <c r="BW16" s="73">
        <v>497.89519999999999</v>
      </c>
      <c r="BX16" s="73">
        <v>95</v>
      </c>
      <c r="BY16" s="73">
        <v>10</v>
      </c>
      <c r="BZ16" s="73">
        <v>5.9929496538057698</v>
      </c>
      <c r="CA16" s="73">
        <v>0</v>
      </c>
      <c r="CB16" s="72"/>
      <c r="CC16" s="73">
        <v>2348.5637128206599</v>
      </c>
      <c r="CD16" s="73">
        <v>0</v>
      </c>
      <c r="CE16" s="73">
        <v>368.41389849609197</v>
      </c>
      <c r="CF16" s="72"/>
      <c r="CG16" s="72"/>
      <c r="CH16" s="73">
        <v>0</v>
      </c>
      <c r="CI16" s="73">
        <v>399.63661924405898</v>
      </c>
      <c r="CJ16" s="73">
        <v>188.384168090825</v>
      </c>
      <c r="CK16" s="73">
        <v>3310.9913483054402</v>
      </c>
    </row>
    <row r="17" spans="1:89" ht="15" customHeight="1">
      <c r="A17" s="72" t="s">
        <v>230</v>
      </c>
      <c r="B17" s="74"/>
      <c r="C17" s="74"/>
      <c r="D17" s="74" t="s">
        <v>221</v>
      </c>
      <c r="E17" s="75">
        <v>25.16</v>
      </c>
      <c r="F17" s="75">
        <v>0.40410000000000001</v>
      </c>
      <c r="G17" s="74" t="s">
        <v>221</v>
      </c>
      <c r="H17" s="74"/>
      <c r="I17" s="74"/>
      <c r="J17" s="75">
        <v>0</v>
      </c>
      <c r="K17" s="75">
        <v>0.188</v>
      </c>
      <c r="L17" s="75">
        <v>0</v>
      </c>
      <c r="M17" s="74" t="s">
        <v>221</v>
      </c>
      <c r="N17" s="75">
        <v>0</v>
      </c>
      <c r="O17" s="74"/>
      <c r="P17" s="75">
        <v>0</v>
      </c>
      <c r="Q17" s="75">
        <v>2.2245603034873702E-3</v>
      </c>
      <c r="R17" s="74" t="s">
        <v>221</v>
      </c>
      <c r="S17" s="74" t="s">
        <v>221</v>
      </c>
      <c r="T17" s="75">
        <v>0</v>
      </c>
      <c r="U17" s="74"/>
      <c r="V17" s="75">
        <v>0</v>
      </c>
      <c r="W17" s="75">
        <v>0</v>
      </c>
      <c r="X17" s="74" t="s">
        <v>221</v>
      </c>
      <c r="Y17" s="75">
        <v>1.2141</v>
      </c>
      <c r="Z17" s="75">
        <v>0</v>
      </c>
      <c r="AA17" s="75">
        <v>0</v>
      </c>
      <c r="AB17" s="74"/>
      <c r="AC17" s="75">
        <v>5.5809825184270398E-2</v>
      </c>
      <c r="AD17" s="74"/>
      <c r="AE17" s="75">
        <v>5.9528038969549097</v>
      </c>
      <c r="AF17" s="75">
        <v>0</v>
      </c>
      <c r="AG17" s="74" t="s">
        <v>221</v>
      </c>
      <c r="AH17" s="75">
        <v>20.034837808199999</v>
      </c>
      <c r="AI17" s="74"/>
      <c r="AJ17" s="75">
        <v>0</v>
      </c>
      <c r="AK17" s="75">
        <v>0.32296215429403202</v>
      </c>
      <c r="AL17" s="75">
        <v>0</v>
      </c>
      <c r="AM17" s="74"/>
      <c r="AN17" s="74"/>
      <c r="AO17" s="74"/>
      <c r="AP17" s="74"/>
      <c r="AQ17" s="74"/>
      <c r="AR17" s="75">
        <v>0</v>
      </c>
      <c r="AS17" s="75">
        <v>274.62496599999997</v>
      </c>
      <c r="AT17" s="75">
        <v>0</v>
      </c>
      <c r="AU17" s="74"/>
      <c r="AV17" s="75">
        <v>7.30992535250207</v>
      </c>
      <c r="AW17" s="75">
        <v>0</v>
      </c>
      <c r="AX17" s="74" t="s">
        <v>221</v>
      </c>
      <c r="AY17" s="74"/>
      <c r="AZ17" s="74"/>
      <c r="BA17" s="75">
        <v>0.18365774557877601</v>
      </c>
      <c r="BB17" s="74"/>
      <c r="BC17" s="74"/>
      <c r="BD17" s="75">
        <v>0</v>
      </c>
      <c r="BE17" s="75">
        <v>0</v>
      </c>
      <c r="BF17" s="74" t="s">
        <v>221</v>
      </c>
      <c r="BG17" s="74"/>
      <c r="BH17" s="75">
        <v>0</v>
      </c>
      <c r="BI17" s="75">
        <v>2.4722718300000002E-2</v>
      </c>
      <c r="BJ17" s="74"/>
      <c r="BK17" s="75">
        <v>0</v>
      </c>
      <c r="BL17" s="75">
        <v>0</v>
      </c>
      <c r="BM17" s="74"/>
      <c r="BN17" s="75">
        <v>0.25904610588941301</v>
      </c>
      <c r="BO17" s="74" t="s">
        <v>221</v>
      </c>
      <c r="BP17" s="75">
        <v>0</v>
      </c>
      <c r="BQ17" s="75">
        <v>0</v>
      </c>
      <c r="BR17" s="74" t="s">
        <v>221</v>
      </c>
      <c r="BS17" s="75">
        <v>0</v>
      </c>
      <c r="BT17" s="75">
        <v>0</v>
      </c>
      <c r="BU17" s="75">
        <v>0</v>
      </c>
      <c r="BV17" s="74"/>
      <c r="BW17" s="75">
        <v>14.0472</v>
      </c>
      <c r="BX17" s="74" t="s">
        <v>221</v>
      </c>
      <c r="BY17" s="74"/>
      <c r="BZ17" s="75">
        <v>31.2964616425337</v>
      </c>
      <c r="CA17" s="75">
        <v>0.32296215429403202</v>
      </c>
      <c r="CB17" s="74"/>
      <c r="CC17" s="75">
        <v>35.782994911987799</v>
      </c>
      <c r="CD17" s="75">
        <v>7.30992535250207</v>
      </c>
      <c r="CE17" s="75">
        <v>0</v>
      </c>
      <c r="CF17" s="74"/>
      <c r="CG17" s="74"/>
      <c r="CH17" s="74"/>
      <c r="CI17" s="75">
        <v>0.188</v>
      </c>
      <c r="CJ17" s="75">
        <v>274.88401210588898</v>
      </c>
      <c r="CK17" s="75">
        <v>349.78435616720702</v>
      </c>
    </row>
    <row r="18" spans="1:89" ht="15" customHeight="1">
      <c r="A18" s="72" t="s">
        <v>149</v>
      </c>
      <c r="B18" s="72"/>
      <c r="C18" s="72"/>
      <c r="D18" s="72" t="s">
        <v>221</v>
      </c>
      <c r="E18" s="72"/>
      <c r="F18" s="73">
        <v>0</v>
      </c>
      <c r="G18" s="72" t="s">
        <v>221</v>
      </c>
      <c r="H18" s="72"/>
      <c r="I18" s="72"/>
      <c r="J18" s="72"/>
      <c r="K18" s="73">
        <v>2.5091484074994401E-5</v>
      </c>
      <c r="L18" s="73">
        <v>0.373041531957225</v>
      </c>
      <c r="M18" s="72" t="s">
        <v>221</v>
      </c>
      <c r="N18" s="72" t="s">
        <v>221</v>
      </c>
      <c r="O18" s="72"/>
      <c r="P18" s="73">
        <v>0</v>
      </c>
      <c r="Q18" s="73">
        <v>0</v>
      </c>
      <c r="R18" s="73">
        <v>0</v>
      </c>
      <c r="S18" s="73">
        <v>0</v>
      </c>
      <c r="T18" s="73">
        <v>15.1926029993139</v>
      </c>
      <c r="U18" s="72"/>
      <c r="V18" s="73">
        <v>0</v>
      </c>
      <c r="W18" s="73">
        <v>0</v>
      </c>
      <c r="X18" s="72" t="s">
        <v>221</v>
      </c>
      <c r="Y18" s="73">
        <v>2.4281999999999999</v>
      </c>
      <c r="Z18" s="73">
        <v>0</v>
      </c>
      <c r="AA18" s="73">
        <v>0</v>
      </c>
      <c r="AB18" s="72"/>
      <c r="AC18" s="73">
        <v>0</v>
      </c>
      <c r="AD18" s="72"/>
      <c r="AE18" s="73">
        <v>8.16339420351642</v>
      </c>
      <c r="AF18" s="73">
        <v>4.151212E-2</v>
      </c>
      <c r="AG18" s="73">
        <v>0</v>
      </c>
      <c r="AH18" s="73">
        <v>6.1052232599999999E-2</v>
      </c>
      <c r="AI18" s="72"/>
      <c r="AJ18" s="73">
        <v>0</v>
      </c>
      <c r="AK18" s="73">
        <v>5.7832969432314403E-3</v>
      </c>
      <c r="AL18" s="73">
        <v>0</v>
      </c>
      <c r="AM18" s="72"/>
      <c r="AN18" s="72"/>
      <c r="AO18" s="72"/>
      <c r="AP18" s="72"/>
      <c r="AQ18" s="72"/>
      <c r="AR18" s="72"/>
      <c r="AS18" s="73">
        <v>0</v>
      </c>
      <c r="AT18" s="73">
        <v>0</v>
      </c>
      <c r="AU18" s="72"/>
      <c r="AV18" s="73">
        <v>0</v>
      </c>
      <c r="AW18" s="73">
        <v>0</v>
      </c>
      <c r="AX18" s="72" t="s">
        <v>221</v>
      </c>
      <c r="AY18" s="72"/>
      <c r="AZ18" s="72"/>
      <c r="BA18" s="73">
        <v>2.6901629128815299</v>
      </c>
      <c r="BB18" s="72"/>
      <c r="BC18" s="72"/>
      <c r="BD18" s="73">
        <v>0.327346302978685</v>
      </c>
      <c r="BE18" s="73">
        <v>0</v>
      </c>
      <c r="BF18" s="72" t="s">
        <v>221</v>
      </c>
      <c r="BG18" s="72"/>
      <c r="BH18" s="73">
        <v>0</v>
      </c>
      <c r="BI18" s="73">
        <v>0</v>
      </c>
      <c r="BJ18" s="72"/>
      <c r="BK18" s="73">
        <v>0</v>
      </c>
      <c r="BL18" s="73">
        <v>0.14690610000000001</v>
      </c>
      <c r="BM18" s="72"/>
      <c r="BN18" s="73">
        <v>0</v>
      </c>
      <c r="BO18" s="72" t="s">
        <v>221</v>
      </c>
      <c r="BP18" s="73">
        <v>4.149</v>
      </c>
      <c r="BQ18" s="73">
        <v>0</v>
      </c>
      <c r="BR18" s="72" t="s">
        <v>221</v>
      </c>
      <c r="BS18" s="73">
        <v>13.77505494</v>
      </c>
      <c r="BT18" s="73">
        <v>0</v>
      </c>
      <c r="BU18" s="73">
        <v>0</v>
      </c>
      <c r="BV18" s="72"/>
      <c r="BW18" s="72" t="s">
        <v>221</v>
      </c>
      <c r="BX18" s="72" t="s">
        <v>221</v>
      </c>
      <c r="BY18" s="72"/>
      <c r="BZ18" s="73">
        <v>29.1464704793766</v>
      </c>
      <c r="CA18" s="73">
        <v>5.7832969432314403E-3</v>
      </c>
      <c r="CB18" s="72"/>
      <c r="CC18" s="73">
        <v>18.201802863871102</v>
      </c>
      <c r="CD18" s="73">
        <v>0</v>
      </c>
      <c r="CE18" s="73">
        <v>0</v>
      </c>
      <c r="CF18" s="72"/>
      <c r="CG18" s="72"/>
      <c r="CH18" s="72"/>
      <c r="CI18" s="73">
        <v>2.5091484074994401E-5</v>
      </c>
      <c r="CJ18" s="73">
        <v>0</v>
      </c>
      <c r="CK18" s="73">
        <v>47.354081731675102</v>
      </c>
    </row>
    <row r="19" spans="1:89" ht="15" customHeight="1">
      <c r="A19" s="72" t="s">
        <v>231</v>
      </c>
      <c r="B19" s="74"/>
      <c r="C19" s="75">
        <v>2.0670391061452502</v>
      </c>
      <c r="D19" s="74" t="s">
        <v>221</v>
      </c>
      <c r="E19" s="74"/>
      <c r="F19" s="75">
        <v>0</v>
      </c>
      <c r="G19" s="75">
        <v>0</v>
      </c>
      <c r="H19" s="74"/>
      <c r="I19" s="74"/>
      <c r="J19" s="74"/>
      <c r="K19" s="75">
        <v>281.07676318053302</v>
      </c>
      <c r="L19" s="75">
        <v>0</v>
      </c>
      <c r="M19" s="74" t="s">
        <v>221</v>
      </c>
      <c r="N19" s="75">
        <v>0</v>
      </c>
      <c r="O19" s="74"/>
      <c r="P19" s="75">
        <v>0.13785752068604901</v>
      </c>
      <c r="Q19" s="75">
        <v>0</v>
      </c>
      <c r="R19" s="75">
        <v>0</v>
      </c>
      <c r="S19" s="75">
        <v>0</v>
      </c>
      <c r="T19" s="75">
        <v>0</v>
      </c>
      <c r="U19" s="75">
        <v>0</v>
      </c>
      <c r="V19" s="75">
        <v>0</v>
      </c>
      <c r="W19" s="75">
        <v>0</v>
      </c>
      <c r="X19" s="75">
        <v>74.290433568899999</v>
      </c>
      <c r="Y19" s="75">
        <v>126.2664</v>
      </c>
      <c r="Z19" s="75">
        <v>0</v>
      </c>
      <c r="AA19" s="74" t="s">
        <v>221</v>
      </c>
      <c r="AB19" s="75">
        <v>0</v>
      </c>
      <c r="AC19" s="75">
        <v>0</v>
      </c>
      <c r="AD19" s="74"/>
      <c r="AE19" s="75">
        <v>0.36316840750653301</v>
      </c>
      <c r="AF19" s="74"/>
      <c r="AG19" s="74" t="s">
        <v>221</v>
      </c>
      <c r="AH19" s="75">
        <v>2.13900138E-2</v>
      </c>
      <c r="AI19" s="74"/>
      <c r="AJ19" s="75">
        <v>10.191000000000001</v>
      </c>
      <c r="AK19" s="75">
        <v>0</v>
      </c>
      <c r="AL19" s="74" t="s">
        <v>221</v>
      </c>
      <c r="AM19" s="74"/>
      <c r="AN19" s="74"/>
      <c r="AO19" s="74"/>
      <c r="AP19" s="74"/>
      <c r="AQ19" s="75">
        <v>0</v>
      </c>
      <c r="AR19" s="74" t="s">
        <v>221</v>
      </c>
      <c r="AS19" s="75">
        <v>5</v>
      </c>
      <c r="AT19" s="75">
        <v>16.985121222854499</v>
      </c>
      <c r="AU19" s="74"/>
      <c r="AV19" s="75">
        <v>0</v>
      </c>
      <c r="AW19" s="75">
        <v>0</v>
      </c>
      <c r="AX19" s="74" t="s">
        <v>221</v>
      </c>
      <c r="AY19" s="74"/>
      <c r="AZ19" s="75">
        <v>0</v>
      </c>
      <c r="BA19" s="74"/>
      <c r="BB19" s="75">
        <v>3.3</v>
      </c>
      <c r="BC19" s="74"/>
      <c r="BD19" s="74" t="s">
        <v>221</v>
      </c>
      <c r="BE19" s="75">
        <v>0</v>
      </c>
      <c r="BF19" s="74" t="s">
        <v>221</v>
      </c>
      <c r="BG19" s="74"/>
      <c r="BH19" s="75">
        <v>0</v>
      </c>
      <c r="BI19" s="75">
        <v>0</v>
      </c>
      <c r="BJ19" s="74"/>
      <c r="BK19" s="75">
        <v>0</v>
      </c>
      <c r="BL19" s="75">
        <v>0</v>
      </c>
      <c r="BM19" s="74"/>
      <c r="BN19" s="75">
        <v>0</v>
      </c>
      <c r="BO19" s="74" t="s">
        <v>221</v>
      </c>
      <c r="BP19" s="74"/>
      <c r="BQ19" s="75">
        <v>0</v>
      </c>
      <c r="BR19" s="74" t="s">
        <v>221</v>
      </c>
      <c r="BS19" s="75">
        <v>0</v>
      </c>
      <c r="BT19" s="75">
        <v>0</v>
      </c>
      <c r="BU19" s="75">
        <v>0</v>
      </c>
      <c r="BV19" s="74"/>
      <c r="BW19" s="74" t="s">
        <v>221</v>
      </c>
      <c r="BX19" s="74" t="s">
        <v>221</v>
      </c>
      <c r="BY19" s="75">
        <v>3</v>
      </c>
      <c r="BZ19" s="75">
        <v>10.5541684075065</v>
      </c>
      <c r="CA19" s="75">
        <v>0</v>
      </c>
      <c r="CB19" s="74"/>
      <c r="CC19" s="75">
        <v>200.57822358269999</v>
      </c>
      <c r="CD19" s="75">
        <v>0</v>
      </c>
      <c r="CE19" s="75">
        <v>20.4229787435406</v>
      </c>
      <c r="CF19" s="75">
        <v>2.0670391061452502</v>
      </c>
      <c r="CG19" s="74"/>
      <c r="CH19" s="74"/>
      <c r="CI19" s="75">
        <v>284.07676318053302</v>
      </c>
      <c r="CJ19" s="75">
        <v>5</v>
      </c>
      <c r="CK19" s="75">
        <v>522.69917302042495</v>
      </c>
    </row>
    <row r="20" spans="1:89" ht="15" customHeight="1">
      <c r="A20" s="72" t="s">
        <v>150</v>
      </c>
      <c r="B20" s="73">
        <v>0</v>
      </c>
      <c r="C20" s="72"/>
      <c r="D20" s="73">
        <v>0</v>
      </c>
      <c r="E20" s="72"/>
      <c r="F20" s="72"/>
      <c r="G20" s="72"/>
      <c r="H20" s="72"/>
      <c r="I20" s="72"/>
      <c r="J20" s="72" t="s">
        <v>221</v>
      </c>
      <c r="K20" s="73">
        <v>0</v>
      </c>
      <c r="L20" s="73">
        <v>0.44143247948271602</v>
      </c>
      <c r="M20" s="72" t="s">
        <v>221</v>
      </c>
      <c r="N20" s="73">
        <v>0</v>
      </c>
      <c r="O20" s="72"/>
      <c r="P20" s="73">
        <v>0</v>
      </c>
      <c r="Q20" s="73">
        <v>0</v>
      </c>
      <c r="R20" s="73">
        <v>0</v>
      </c>
      <c r="S20" s="72" t="s">
        <v>221</v>
      </c>
      <c r="T20" s="73">
        <v>0</v>
      </c>
      <c r="U20" s="72"/>
      <c r="V20" s="73">
        <v>1.82115</v>
      </c>
      <c r="W20" s="73">
        <v>0</v>
      </c>
      <c r="X20" s="72" t="s">
        <v>221</v>
      </c>
      <c r="Y20" s="72" t="s">
        <v>221</v>
      </c>
      <c r="Z20" s="73">
        <v>4.6621439999999998E-4</v>
      </c>
      <c r="AA20" s="73">
        <v>0</v>
      </c>
      <c r="AB20" s="72"/>
      <c r="AC20" s="73">
        <v>0</v>
      </c>
      <c r="AD20" s="72"/>
      <c r="AE20" s="73">
        <v>3.4579948366926399</v>
      </c>
      <c r="AF20" s="72"/>
      <c r="AG20" s="72" t="s">
        <v>221</v>
      </c>
      <c r="AH20" s="73">
        <v>0.93883803389999998</v>
      </c>
      <c r="AI20" s="72"/>
      <c r="AJ20" s="73">
        <v>24.638950000000001</v>
      </c>
      <c r="AK20" s="73">
        <v>0</v>
      </c>
      <c r="AL20" s="73">
        <v>0</v>
      </c>
      <c r="AM20" s="72"/>
      <c r="AN20" s="73">
        <v>8.5000000000000006E-2</v>
      </c>
      <c r="AO20" s="73">
        <v>6.0705</v>
      </c>
      <c r="AP20" s="73">
        <v>2.4659174974460099</v>
      </c>
      <c r="AQ20" s="73">
        <v>0</v>
      </c>
      <c r="AR20" s="73">
        <v>0</v>
      </c>
      <c r="AS20" s="72"/>
      <c r="AT20" s="73">
        <v>0</v>
      </c>
      <c r="AU20" s="72"/>
      <c r="AV20" s="73">
        <v>0</v>
      </c>
      <c r="AW20" s="73">
        <v>0</v>
      </c>
      <c r="AX20" s="72" t="s">
        <v>221</v>
      </c>
      <c r="AY20" s="72"/>
      <c r="AZ20" s="72"/>
      <c r="BA20" s="72"/>
      <c r="BB20" s="72"/>
      <c r="BC20" s="72"/>
      <c r="BD20" s="73">
        <v>0</v>
      </c>
      <c r="BE20" s="73">
        <v>2.0244069343065698</v>
      </c>
      <c r="BF20" s="72" t="s">
        <v>221</v>
      </c>
      <c r="BG20" s="73">
        <v>0</v>
      </c>
      <c r="BH20" s="73">
        <v>134.62647866903299</v>
      </c>
      <c r="BI20" s="73">
        <v>0</v>
      </c>
      <c r="BJ20" s="72"/>
      <c r="BK20" s="73">
        <v>0</v>
      </c>
      <c r="BL20" s="73">
        <v>2.67102E-2</v>
      </c>
      <c r="BM20" s="72"/>
      <c r="BN20" s="73">
        <v>0</v>
      </c>
      <c r="BO20" s="72" t="s">
        <v>221</v>
      </c>
      <c r="BP20" s="72"/>
      <c r="BQ20" s="72" t="s">
        <v>221</v>
      </c>
      <c r="BR20" s="72" t="s">
        <v>221</v>
      </c>
      <c r="BS20" s="73">
        <v>0</v>
      </c>
      <c r="BT20" s="73">
        <v>0</v>
      </c>
      <c r="BU20" s="73">
        <v>0</v>
      </c>
      <c r="BV20" s="73">
        <v>89</v>
      </c>
      <c r="BW20" s="73">
        <v>0</v>
      </c>
      <c r="BX20" s="72" t="s">
        <v>221</v>
      </c>
      <c r="BY20" s="73">
        <v>235</v>
      </c>
      <c r="BZ20" s="73">
        <v>28.181944836692601</v>
      </c>
      <c r="CA20" s="73">
        <v>0</v>
      </c>
      <c r="CB20" s="72"/>
      <c r="CC20" s="73">
        <v>237.41590002856799</v>
      </c>
      <c r="CD20" s="73">
        <v>0</v>
      </c>
      <c r="CE20" s="73">
        <v>0</v>
      </c>
      <c r="CF20" s="72"/>
      <c r="CG20" s="72"/>
      <c r="CH20" s="73">
        <v>0</v>
      </c>
      <c r="CI20" s="73">
        <v>235</v>
      </c>
      <c r="CJ20" s="73">
        <v>0</v>
      </c>
      <c r="CK20" s="73">
        <v>500.59784486526098</v>
      </c>
    </row>
    <row r="21" spans="1:89" s="84" customFormat="1" ht="15" customHeight="1">
      <c r="A21" s="81" t="s">
        <v>135</v>
      </c>
      <c r="B21" s="82">
        <v>0</v>
      </c>
      <c r="C21" s="83"/>
      <c r="D21" s="82">
        <v>1352.26458</v>
      </c>
      <c r="E21" s="82">
        <v>1</v>
      </c>
      <c r="F21" s="82">
        <v>0.58689999999999998</v>
      </c>
      <c r="G21" s="83"/>
      <c r="H21" s="83"/>
      <c r="I21" s="83"/>
      <c r="J21" s="83" t="s">
        <v>221</v>
      </c>
      <c r="K21" s="82">
        <v>7450.6050814495802</v>
      </c>
      <c r="L21" s="82">
        <v>251.49838348669499</v>
      </c>
      <c r="M21" s="83" t="s">
        <v>221</v>
      </c>
      <c r="N21" s="83" t="s">
        <v>221</v>
      </c>
      <c r="O21" s="83"/>
      <c r="P21" s="82">
        <v>5.4970162448856899</v>
      </c>
      <c r="Q21" s="82">
        <v>26.333901242790098</v>
      </c>
      <c r="R21" s="82">
        <v>0</v>
      </c>
      <c r="S21" s="82">
        <v>893.71660681440005</v>
      </c>
      <c r="T21" s="82">
        <v>692.97873035580096</v>
      </c>
      <c r="U21" s="82">
        <v>1.9988750900000001</v>
      </c>
      <c r="V21" s="82">
        <v>60.94782</v>
      </c>
      <c r="W21" s="82">
        <v>471.85030602120702</v>
      </c>
      <c r="X21" s="82">
        <v>26936.5631286565</v>
      </c>
      <c r="Y21" s="82">
        <v>39359.907899999998</v>
      </c>
      <c r="Z21" s="82">
        <v>205.0915353327</v>
      </c>
      <c r="AA21" s="82">
        <v>0</v>
      </c>
      <c r="AB21" s="82">
        <v>0</v>
      </c>
      <c r="AC21" s="82">
        <v>1095.17977848956</v>
      </c>
      <c r="AD21" s="82">
        <v>5.1156139998148102</v>
      </c>
      <c r="AE21" s="82">
        <v>55.138438217948398</v>
      </c>
      <c r="AF21" s="82">
        <v>145.78729985999999</v>
      </c>
      <c r="AG21" s="82">
        <v>1908.5652</v>
      </c>
      <c r="AH21" s="82">
        <v>12192.2092907928</v>
      </c>
      <c r="AI21" s="82">
        <v>10.4194297082228</v>
      </c>
      <c r="AJ21" s="82">
        <v>239.6103</v>
      </c>
      <c r="AK21" s="82">
        <v>51.516500058224203</v>
      </c>
      <c r="AL21" s="82">
        <v>3.9554661681000001</v>
      </c>
      <c r="AM21" s="83"/>
      <c r="AN21" s="83"/>
      <c r="AO21" s="82">
        <v>19.425599999999999</v>
      </c>
      <c r="AP21" s="82">
        <v>124.35269665692</v>
      </c>
      <c r="AQ21" s="82">
        <v>27.630141582136101</v>
      </c>
      <c r="AR21" s="83" t="s">
        <v>221</v>
      </c>
      <c r="AS21" s="82">
        <v>29.896070999999999</v>
      </c>
      <c r="AT21" s="82">
        <v>241.19583003171701</v>
      </c>
      <c r="AU21" s="83"/>
      <c r="AV21" s="82">
        <v>123.815316560686</v>
      </c>
      <c r="AW21" s="82">
        <v>0</v>
      </c>
      <c r="AX21" s="82">
        <v>80439.224220000004</v>
      </c>
      <c r="AY21" s="83"/>
      <c r="AZ21" s="82">
        <v>0.30543375766148001</v>
      </c>
      <c r="BA21" s="82">
        <v>0.59726096123179095</v>
      </c>
      <c r="BB21" s="82">
        <v>19</v>
      </c>
      <c r="BC21" s="83"/>
      <c r="BD21" s="82">
        <v>0.104865185915682</v>
      </c>
      <c r="BE21" s="82">
        <v>4766.42335766423</v>
      </c>
      <c r="BF21" s="83" t="s">
        <v>221</v>
      </c>
      <c r="BG21" s="82">
        <v>559.45535423673698</v>
      </c>
      <c r="BH21" s="82">
        <v>680.322649855382</v>
      </c>
      <c r="BI21" s="82">
        <v>5.8533811398741502</v>
      </c>
      <c r="BJ21" s="83"/>
      <c r="BK21" s="82">
        <v>411.45848999999998</v>
      </c>
      <c r="BL21" s="82">
        <v>48.356388899999999</v>
      </c>
      <c r="BM21" s="83"/>
      <c r="BN21" s="82">
        <v>472.50009714228997</v>
      </c>
      <c r="BO21" s="82">
        <v>8118.6832216035</v>
      </c>
      <c r="BP21" s="82">
        <v>6.5570000000000004</v>
      </c>
      <c r="BQ21" s="82">
        <v>2836.6465889408801</v>
      </c>
      <c r="BR21" s="82">
        <v>4848.8818117480496</v>
      </c>
      <c r="BS21" s="82">
        <v>63.748011159999997</v>
      </c>
      <c r="BT21" s="82">
        <v>163</v>
      </c>
      <c r="BU21" s="82">
        <v>6.5703076874437603</v>
      </c>
      <c r="BV21" s="82">
        <v>17</v>
      </c>
      <c r="BW21" s="82">
        <v>7526.17760000001</v>
      </c>
      <c r="BX21" s="82">
        <v>45575</v>
      </c>
      <c r="BY21" s="82">
        <v>11</v>
      </c>
      <c r="BZ21" s="82">
        <v>512.54317538509599</v>
      </c>
      <c r="CA21" s="82">
        <v>61.935929766447003</v>
      </c>
      <c r="CB21" s="83"/>
      <c r="CC21" s="82">
        <v>196049.65664368801</v>
      </c>
      <c r="CD21" s="82">
        <v>123.815316560686</v>
      </c>
      <c r="CE21" s="82">
        <v>45842.691721366602</v>
      </c>
      <c r="CF21" s="83"/>
      <c r="CG21" s="83"/>
      <c r="CH21" s="82">
        <v>0</v>
      </c>
      <c r="CI21" s="82">
        <v>7461.6050814495802</v>
      </c>
      <c r="CJ21" s="82">
        <v>509.27190958739499</v>
      </c>
      <c r="CK21" s="82">
        <v>250561.519777804</v>
      </c>
    </row>
    <row r="22" spans="1:89" ht="15" customHeight="1">
      <c r="A22" s="72" t="s">
        <v>232</v>
      </c>
      <c r="B22" s="73">
        <v>2.3094090153062301</v>
      </c>
      <c r="C22" s="72"/>
      <c r="D22" s="73">
        <v>0</v>
      </c>
      <c r="E22" s="72"/>
      <c r="F22" s="73">
        <v>0</v>
      </c>
      <c r="G22" s="73">
        <v>31.202369999999998</v>
      </c>
      <c r="H22" s="72"/>
      <c r="I22" s="72"/>
      <c r="J22" s="72" t="s">
        <v>221</v>
      </c>
      <c r="K22" s="73">
        <v>50.163338723239903</v>
      </c>
      <c r="L22" s="73">
        <v>16.109176821686201</v>
      </c>
      <c r="M22" s="72" t="s">
        <v>221</v>
      </c>
      <c r="N22" s="73">
        <v>0</v>
      </c>
      <c r="O22" s="72"/>
      <c r="P22" s="73">
        <v>0.66286454068133704</v>
      </c>
      <c r="Q22" s="73">
        <v>0</v>
      </c>
      <c r="R22" s="73">
        <v>0</v>
      </c>
      <c r="S22" s="72" t="s">
        <v>221</v>
      </c>
      <c r="T22" s="73">
        <v>0</v>
      </c>
      <c r="U22" s="73">
        <v>0</v>
      </c>
      <c r="V22" s="73">
        <v>20.761109999999999</v>
      </c>
      <c r="W22" s="73">
        <v>0</v>
      </c>
      <c r="X22" s="72" t="s">
        <v>221</v>
      </c>
      <c r="Y22" s="73">
        <v>0</v>
      </c>
      <c r="Z22" s="73">
        <v>0</v>
      </c>
      <c r="AA22" s="73">
        <v>2.2898193525585899</v>
      </c>
      <c r="AB22" s="72"/>
      <c r="AC22" s="73">
        <v>72.018921004901003</v>
      </c>
      <c r="AD22" s="72"/>
      <c r="AE22" s="73">
        <v>0</v>
      </c>
      <c r="AF22" s="73">
        <v>0</v>
      </c>
      <c r="AG22" s="73">
        <v>0</v>
      </c>
      <c r="AH22" s="73">
        <v>0</v>
      </c>
      <c r="AI22" s="72"/>
      <c r="AJ22" s="73">
        <v>20.707999999999998</v>
      </c>
      <c r="AK22" s="73">
        <v>0</v>
      </c>
      <c r="AL22" s="73">
        <v>0</v>
      </c>
      <c r="AM22" s="72"/>
      <c r="AN22" s="72"/>
      <c r="AO22" s="72" t="s">
        <v>221</v>
      </c>
      <c r="AP22" s="72" t="s">
        <v>221</v>
      </c>
      <c r="AQ22" s="73">
        <v>0.109439917405717</v>
      </c>
      <c r="AR22" s="73">
        <v>1.4520636</v>
      </c>
      <c r="AS22" s="73">
        <v>15</v>
      </c>
      <c r="AT22" s="73">
        <v>0.47362985186265999</v>
      </c>
      <c r="AU22" s="72"/>
      <c r="AV22" s="73">
        <v>0</v>
      </c>
      <c r="AW22" s="73">
        <v>0</v>
      </c>
      <c r="AX22" s="72" t="s">
        <v>221</v>
      </c>
      <c r="AY22" s="72"/>
      <c r="AZ22" s="72"/>
      <c r="BA22" s="72"/>
      <c r="BB22" s="73">
        <v>80.599999999999994</v>
      </c>
      <c r="BC22" s="72"/>
      <c r="BD22" s="73">
        <v>0</v>
      </c>
      <c r="BE22" s="73">
        <v>0</v>
      </c>
      <c r="BF22" s="72" t="s">
        <v>221</v>
      </c>
      <c r="BG22" s="73">
        <v>10.3070413366605</v>
      </c>
      <c r="BH22" s="73">
        <v>107.477391800565</v>
      </c>
      <c r="BI22" s="73">
        <v>21.844645106132301</v>
      </c>
      <c r="BJ22" s="72"/>
      <c r="BK22" s="73">
        <v>0</v>
      </c>
      <c r="BL22" s="73">
        <v>1.3197266999999999</v>
      </c>
      <c r="BM22" s="72"/>
      <c r="BN22" s="73">
        <v>0</v>
      </c>
      <c r="BO22" s="72" t="s">
        <v>221</v>
      </c>
      <c r="BP22" s="72"/>
      <c r="BQ22" s="73">
        <v>0</v>
      </c>
      <c r="BR22" s="72" t="s">
        <v>221</v>
      </c>
      <c r="BS22" s="73">
        <v>0</v>
      </c>
      <c r="BT22" s="73">
        <v>0</v>
      </c>
      <c r="BU22" s="73">
        <v>0</v>
      </c>
      <c r="BV22" s="73">
        <v>8.3000000000000007</v>
      </c>
      <c r="BW22" s="72" t="s">
        <v>221</v>
      </c>
      <c r="BX22" s="72" t="s">
        <v>221</v>
      </c>
      <c r="BY22" s="72"/>
      <c r="BZ22" s="73">
        <v>20.707999999999998</v>
      </c>
      <c r="CA22" s="73">
        <v>0</v>
      </c>
      <c r="CB22" s="72"/>
      <c r="CC22" s="73">
        <v>290.90188628735098</v>
      </c>
      <c r="CD22" s="73">
        <v>0</v>
      </c>
      <c r="CE22" s="73">
        <v>84.026313745102598</v>
      </c>
      <c r="CF22" s="72"/>
      <c r="CG22" s="72"/>
      <c r="CH22" s="73">
        <v>2.3094090153062301</v>
      </c>
      <c r="CI22" s="73">
        <v>50.163338723239903</v>
      </c>
      <c r="CJ22" s="73">
        <v>15</v>
      </c>
      <c r="CK22" s="73">
        <v>463.10894777099901</v>
      </c>
    </row>
    <row r="23" spans="1:89" ht="15" customHeight="1">
      <c r="A23" s="72" t="s">
        <v>233</v>
      </c>
      <c r="B23" s="74"/>
      <c r="C23" s="74"/>
      <c r="D23" s="75">
        <v>0</v>
      </c>
      <c r="E23" s="74"/>
      <c r="F23" s="75">
        <v>0</v>
      </c>
      <c r="G23" s="74"/>
      <c r="H23" s="74"/>
      <c r="I23" s="74"/>
      <c r="J23" s="74"/>
      <c r="K23" s="75">
        <v>0</v>
      </c>
      <c r="L23" s="75">
        <v>0</v>
      </c>
      <c r="M23" s="74" t="s">
        <v>221</v>
      </c>
      <c r="N23" s="75">
        <v>0</v>
      </c>
      <c r="O23" s="74"/>
      <c r="P23" s="75">
        <v>0</v>
      </c>
      <c r="Q23" s="75">
        <v>0</v>
      </c>
      <c r="R23" s="75">
        <v>0</v>
      </c>
      <c r="S23" s="75">
        <v>0</v>
      </c>
      <c r="T23" s="75">
        <v>0</v>
      </c>
      <c r="U23" s="74"/>
      <c r="V23" s="75">
        <v>0</v>
      </c>
      <c r="W23" s="75">
        <v>0</v>
      </c>
      <c r="X23" s="74" t="s">
        <v>221</v>
      </c>
      <c r="Y23" s="75">
        <v>0</v>
      </c>
      <c r="Z23" s="75">
        <v>0</v>
      </c>
      <c r="AA23" s="75">
        <v>0</v>
      </c>
      <c r="AB23" s="74"/>
      <c r="AC23" s="75">
        <v>0</v>
      </c>
      <c r="AD23" s="74"/>
      <c r="AE23" s="75">
        <v>0</v>
      </c>
      <c r="AF23" s="74"/>
      <c r="AG23" s="75">
        <v>0</v>
      </c>
      <c r="AH23" s="75">
        <v>0</v>
      </c>
      <c r="AI23" s="74"/>
      <c r="AJ23" s="75">
        <v>0</v>
      </c>
      <c r="AK23" s="75">
        <v>0</v>
      </c>
      <c r="AL23" s="75">
        <v>0</v>
      </c>
      <c r="AM23" s="74"/>
      <c r="AN23" s="74"/>
      <c r="AO23" s="74"/>
      <c r="AP23" s="74"/>
      <c r="AQ23" s="74"/>
      <c r="AR23" s="74"/>
      <c r="AS23" s="74"/>
      <c r="AT23" s="75">
        <v>0</v>
      </c>
      <c r="AU23" s="74"/>
      <c r="AV23" s="75">
        <v>0</v>
      </c>
      <c r="AW23" s="75">
        <v>0</v>
      </c>
      <c r="AX23" s="74" t="s">
        <v>221</v>
      </c>
      <c r="AY23" s="74"/>
      <c r="AZ23" s="75">
        <v>1.1786892975011801E-2</v>
      </c>
      <c r="BA23" s="74"/>
      <c r="BB23" s="74"/>
      <c r="BC23" s="74"/>
      <c r="BD23" s="75">
        <v>0</v>
      </c>
      <c r="BE23" s="75">
        <v>0</v>
      </c>
      <c r="BF23" s="74" t="s">
        <v>221</v>
      </c>
      <c r="BG23" s="74"/>
      <c r="BH23" s="75">
        <v>0</v>
      </c>
      <c r="BI23" s="75">
        <v>0</v>
      </c>
      <c r="BJ23" s="74"/>
      <c r="BK23" s="75">
        <v>0</v>
      </c>
      <c r="BL23" s="75">
        <v>0</v>
      </c>
      <c r="BM23" s="74"/>
      <c r="BN23" s="75">
        <v>0</v>
      </c>
      <c r="BO23" s="74" t="s">
        <v>221</v>
      </c>
      <c r="BP23" s="74"/>
      <c r="BQ23" s="75">
        <v>0</v>
      </c>
      <c r="BR23" s="74" t="s">
        <v>221</v>
      </c>
      <c r="BS23" s="75">
        <v>0</v>
      </c>
      <c r="BT23" s="75">
        <v>0</v>
      </c>
      <c r="BU23" s="75">
        <v>0</v>
      </c>
      <c r="BV23" s="74"/>
      <c r="BW23" s="75">
        <v>0</v>
      </c>
      <c r="BX23" s="74" t="s">
        <v>221</v>
      </c>
      <c r="BY23" s="74"/>
      <c r="BZ23" s="75">
        <v>0</v>
      </c>
      <c r="CA23" s="75">
        <v>0</v>
      </c>
      <c r="CB23" s="74"/>
      <c r="CC23" s="75">
        <v>0</v>
      </c>
      <c r="CD23" s="75">
        <v>0</v>
      </c>
      <c r="CE23" s="75">
        <v>0</v>
      </c>
      <c r="CF23" s="74"/>
      <c r="CG23" s="74"/>
      <c r="CH23" s="74"/>
      <c r="CI23" s="75">
        <v>0</v>
      </c>
      <c r="CJ23" s="75">
        <v>1.1786892975011801E-2</v>
      </c>
      <c r="CK23" s="75">
        <v>1.1786892975011801E-2</v>
      </c>
    </row>
    <row r="24" spans="1:89" s="84" customFormat="1" ht="15" customHeight="1">
      <c r="A24" s="81" t="s">
        <v>109</v>
      </c>
      <c r="B24" s="81"/>
      <c r="C24" s="81"/>
      <c r="D24" s="85">
        <v>1137.1260600000001</v>
      </c>
      <c r="E24" s="85">
        <v>2.2599999999999998</v>
      </c>
      <c r="F24" s="85">
        <v>0</v>
      </c>
      <c r="G24" s="81" t="s">
        <v>221</v>
      </c>
      <c r="H24" s="81"/>
      <c r="I24" s="81"/>
      <c r="J24" s="81"/>
      <c r="K24" s="85">
        <v>810.65235299546998</v>
      </c>
      <c r="L24" s="85">
        <v>0</v>
      </c>
      <c r="M24" s="85">
        <v>13539.9393978467</v>
      </c>
      <c r="N24" s="85">
        <v>341.20505312957602</v>
      </c>
      <c r="O24" s="81"/>
      <c r="P24" s="85">
        <v>0.67138202539216096</v>
      </c>
      <c r="Q24" s="85">
        <v>1.19877900578067</v>
      </c>
      <c r="R24" s="81" t="s">
        <v>221</v>
      </c>
      <c r="S24" s="81" t="s">
        <v>221</v>
      </c>
      <c r="T24" s="85">
        <v>0</v>
      </c>
      <c r="U24" s="85">
        <v>0</v>
      </c>
      <c r="V24" s="85">
        <v>0</v>
      </c>
      <c r="W24" s="85">
        <v>0</v>
      </c>
      <c r="X24" s="85">
        <v>505.32128187990003</v>
      </c>
      <c r="Y24" s="85">
        <v>15897.4254</v>
      </c>
      <c r="Z24" s="85">
        <v>0</v>
      </c>
      <c r="AA24" s="85">
        <v>0.42303072000000003</v>
      </c>
      <c r="AB24" s="85">
        <v>4.50062943389376</v>
      </c>
      <c r="AC24" s="85">
        <v>693.84685679002803</v>
      </c>
      <c r="AD24" s="85">
        <v>0</v>
      </c>
      <c r="AE24" s="85">
        <v>0.88423612262460205</v>
      </c>
      <c r="AF24" s="85">
        <v>7.7822338699999998</v>
      </c>
      <c r="AG24" s="85">
        <v>14338.521000000001</v>
      </c>
      <c r="AH24" s="85">
        <v>17.6973335064</v>
      </c>
      <c r="AI24" s="81" t="s">
        <v>221</v>
      </c>
      <c r="AJ24" s="85">
        <v>742.28566999999998</v>
      </c>
      <c r="AK24" s="85">
        <v>45.6779412299854</v>
      </c>
      <c r="AL24" s="85">
        <v>0</v>
      </c>
      <c r="AM24" s="81"/>
      <c r="AN24" s="81"/>
      <c r="AO24" s="81"/>
      <c r="AP24" s="81"/>
      <c r="AQ24" s="85">
        <v>0</v>
      </c>
      <c r="AR24" s="81" t="s">
        <v>221</v>
      </c>
      <c r="AS24" s="85">
        <v>691.15513499999997</v>
      </c>
      <c r="AT24" s="85">
        <v>89.771549788981403</v>
      </c>
      <c r="AU24" s="81"/>
      <c r="AV24" s="85">
        <v>0</v>
      </c>
      <c r="AW24" s="85">
        <v>3.9724942272381103E-2</v>
      </c>
      <c r="AX24" s="85">
        <v>87046.235010000004</v>
      </c>
      <c r="AY24" s="81"/>
      <c r="AZ24" s="85">
        <v>23.820803866100899</v>
      </c>
      <c r="BA24" s="81"/>
      <c r="BB24" s="81"/>
      <c r="BC24" s="81"/>
      <c r="BD24" s="85">
        <v>26.172527410179999</v>
      </c>
      <c r="BE24" s="85">
        <v>0.31364051094890499</v>
      </c>
      <c r="BF24" s="81" t="s">
        <v>221</v>
      </c>
      <c r="BG24" s="85">
        <v>32.304437452533399</v>
      </c>
      <c r="BH24" s="85">
        <v>2.11994650009935</v>
      </c>
      <c r="BI24" s="85">
        <v>0</v>
      </c>
      <c r="BJ24" s="81"/>
      <c r="BK24" s="85">
        <v>0</v>
      </c>
      <c r="BL24" s="85">
        <v>0</v>
      </c>
      <c r="BM24" s="81"/>
      <c r="BN24" s="85">
        <v>810.90066013582702</v>
      </c>
      <c r="BO24" s="81" t="s">
        <v>221</v>
      </c>
      <c r="BP24" s="85">
        <v>0.184</v>
      </c>
      <c r="BQ24" s="81" t="s">
        <v>221</v>
      </c>
      <c r="BR24" s="81" t="s">
        <v>221</v>
      </c>
      <c r="BS24" s="85">
        <v>0</v>
      </c>
      <c r="BT24" s="85">
        <v>0</v>
      </c>
      <c r="BU24" s="85">
        <v>0.45365869263187097</v>
      </c>
      <c r="BV24" s="81"/>
      <c r="BW24" s="85">
        <v>10341.8608</v>
      </c>
      <c r="BX24" s="85">
        <v>8400</v>
      </c>
      <c r="BY24" s="85">
        <v>3</v>
      </c>
      <c r="BZ24" s="85">
        <v>779.56866740280498</v>
      </c>
      <c r="CA24" s="85">
        <v>13926.822392206301</v>
      </c>
      <c r="CB24" s="81"/>
      <c r="CC24" s="85">
        <v>130013.97054564601</v>
      </c>
      <c r="CD24" s="85">
        <v>0</v>
      </c>
      <c r="CE24" s="85">
        <v>8495.3665919682699</v>
      </c>
      <c r="CF24" s="81"/>
      <c r="CG24" s="81"/>
      <c r="CH24" s="81"/>
      <c r="CI24" s="85">
        <v>813.65235299546998</v>
      </c>
      <c r="CJ24" s="85">
        <v>1526.3699826368299</v>
      </c>
      <c r="CK24" s="85">
        <v>155555.75053285499</v>
      </c>
    </row>
    <row r="25" spans="1:89" ht="15" customHeight="1">
      <c r="A25" s="72" t="s">
        <v>151</v>
      </c>
      <c r="B25" s="74"/>
      <c r="C25" s="74"/>
      <c r="D25" s="75">
        <v>0</v>
      </c>
      <c r="E25" s="74"/>
      <c r="F25" s="75">
        <v>0</v>
      </c>
      <c r="G25" s="74"/>
      <c r="H25" s="74"/>
      <c r="I25" s="74"/>
      <c r="J25" s="74"/>
      <c r="K25" s="75">
        <v>0</v>
      </c>
      <c r="L25" s="75">
        <v>0</v>
      </c>
      <c r="M25" s="74" t="s">
        <v>221</v>
      </c>
      <c r="N25" s="75">
        <v>0</v>
      </c>
      <c r="O25" s="74"/>
      <c r="P25" s="75">
        <v>0</v>
      </c>
      <c r="Q25" s="75">
        <v>0</v>
      </c>
      <c r="R25" s="75">
        <v>0</v>
      </c>
      <c r="S25" s="75">
        <v>0</v>
      </c>
      <c r="T25" s="75">
        <v>0</v>
      </c>
      <c r="U25" s="74"/>
      <c r="V25" s="75">
        <v>0</v>
      </c>
      <c r="W25" s="75">
        <v>0</v>
      </c>
      <c r="X25" s="74" t="s">
        <v>221</v>
      </c>
      <c r="Y25" s="75">
        <v>0</v>
      </c>
      <c r="Z25" s="75">
        <v>0</v>
      </c>
      <c r="AA25" s="75">
        <v>0</v>
      </c>
      <c r="AB25" s="74"/>
      <c r="AC25" s="75">
        <v>0</v>
      </c>
      <c r="AD25" s="74"/>
      <c r="AE25" s="75">
        <v>0</v>
      </c>
      <c r="AF25" s="74"/>
      <c r="AG25" s="75">
        <v>0</v>
      </c>
      <c r="AH25" s="75">
        <v>0</v>
      </c>
      <c r="AI25" s="74"/>
      <c r="AJ25" s="75">
        <v>0</v>
      </c>
      <c r="AK25" s="75">
        <v>0</v>
      </c>
      <c r="AL25" s="75">
        <v>0</v>
      </c>
      <c r="AM25" s="74"/>
      <c r="AN25" s="74"/>
      <c r="AO25" s="74"/>
      <c r="AP25" s="74"/>
      <c r="AQ25" s="74"/>
      <c r="AR25" s="74"/>
      <c r="AS25" s="74"/>
      <c r="AT25" s="75">
        <v>0</v>
      </c>
      <c r="AU25" s="74"/>
      <c r="AV25" s="75">
        <v>0</v>
      </c>
      <c r="AW25" s="75">
        <v>0</v>
      </c>
      <c r="AX25" s="75">
        <v>0</v>
      </c>
      <c r="AY25" s="74"/>
      <c r="AZ25" s="74"/>
      <c r="BA25" s="74"/>
      <c r="BB25" s="74"/>
      <c r="BC25" s="74"/>
      <c r="BD25" s="75">
        <v>0</v>
      </c>
      <c r="BE25" s="75">
        <v>0</v>
      </c>
      <c r="BF25" s="74" t="s">
        <v>221</v>
      </c>
      <c r="BG25" s="74"/>
      <c r="BH25" s="75">
        <v>0</v>
      </c>
      <c r="BI25" s="75">
        <v>0</v>
      </c>
      <c r="BJ25" s="74"/>
      <c r="BK25" s="75">
        <v>0</v>
      </c>
      <c r="BL25" s="75">
        <v>0</v>
      </c>
      <c r="BM25" s="74"/>
      <c r="BN25" s="75">
        <v>0</v>
      </c>
      <c r="BO25" s="74" t="s">
        <v>221</v>
      </c>
      <c r="BP25" s="74"/>
      <c r="BQ25" s="75">
        <v>0</v>
      </c>
      <c r="BR25" s="74" t="s">
        <v>221</v>
      </c>
      <c r="BS25" s="75">
        <v>0</v>
      </c>
      <c r="BT25" s="75">
        <v>0</v>
      </c>
      <c r="BU25" s="75">
        <v>0</v>
      </c>
      <c r="BV25" s="74"/>
      <c r="BW25" s="75">
        <v>0</v>
      </c>
      <c r="BX25" s="74" t="s">
        <v>221</v>
      </c>
      <c r="BY25" s="74"/>
      <c r="BZ25" s="75">
        <v>0</v>
      </c>
      <c r="CA25" s="75">
        <v>0</v>
      </c>
      <c r="CB25" s="74"/>
      <c r="CC25" s="75">
        <v>0</v>
      </c>
      <c r="CD25" s="75">
        <v>0</v>
      </c>
      <c r="CE25" s="75">
        <v>0</v>
      </c>
      <c r="CF25" s="74"/>
      <c r="CG25" s="74"/>
      <c r="CH25" s="74"/>
      <c r="CI25" s="75">
        <v>0</v>
      </c>
      <c r="CJ25" s="75">
        <v>0</v>
      </c>
      <c r="CK25" s="75">
        <v>0</v>
      </c>
    </row>
    <row r="26" spans="1:89" ht="15" customHeight="1">
      <c r="A26" s="72" t="s">
        <v>152</v>
      </c>
      <c r="B26" s="72"/>
      <c r="C26" s="72"/>
      <c r="D26" s="73">
        <v>0</v>
      </c>
      <c r="E26" s="73">
        <v>0</v>
      </c>
      <c r="F26" s="73">
        <v>0</v>
      </c>
      <c r="G26" s="72"/>
      <c r="H26" s="72"/>
      <c r="I26" s="72"/>
      <c r="J26" s="72"/>
      <c r="K26" s="73">
        <v>5.3729205523454597</v>
      </c>
      <c r="L26" s="73">
        <v>0</v>
      </c>
      <c r="M26" s="72" t="s">
        <v>221</v>
      </c>
      <c r="N26" s="73">
        <v>0</v>
      </c>
      <c r="O26" s="72"/>
      <c r="P26" s="73">
        <v>0</v>
      </c>
      <c r="Q26" s="73">
        <v>0</v>
      </c>
      <c r="R26" s="73">
        <v>0</v>
      </c>
      <c r="S26" s="73">
        <v>0</v>
      </c>
      <c r="T26" s="73">
        <v>0</v>
      </c>
      <c r="U26" s="73">
        <v>0</v>
      </c>
      <c r="V26" s="73">
        <v>0</v>
      </c>
      <c r="W26" s="73">
        <v>0</v>
      </c>
      <c r="X26" s="72" t="s">
        <v>221</v>
      </c>
      <c r="Y26" s="73">
        <v>0</v>
      </c>
      <c r="Z26" s="73">
        <v>0</v>
      </c>
      <c r="AA26" s="73">
        <v>0</v>
      </c>
      <c r="AB26" s="72"/>
      <c r="AC26" s="73">
        <v>0</v>
      </c>
      <c r="AD26" s="72"/>
      <c r="AE26" s="73">
        <v>0</v>
      </c>
      <c r="AF26" s="73">
        <v>0</v>
      </c>
      <c r="AG26" s="73">
        <v>0</v>
      </c>
      <c r="AH26" s="73">
        <v>0.69049387890000002</v>
      </c>
      <c r="AI26" s="72"/>
      <c r="AJ26" s="73">
        <v>0</v>
      </c>
      <c r="AK26" s="73">
        <v>0</v>
      </c>
      <c r="AL26" s="73">
        <v>0</v>
      </c>
      <c r="AM26" s="72"/>
      <c r="AN26" s="72"/>
      <c r="AO26" s="72"/>
      <c r="AP26" s="72"/>
      <c r="AQ26" s="72"/>
      <c r="AR26" s="72"/>
      <c r="AS26" s="72"/>
      <c r="AT26" s="73">
        <v>0.44602638276408002</v>
      </c>
      <c r="AU26" s="72"/>
      <c r="AV26" s="73">
        <v>0</v>
      </c>
      <c r="AW26" s="73">
        <v>0</v>
      </c>
      <c r="AX26" s="72" t="s">
        <v>221</v>
      </c>
      <c r="AY26" s="72"/>
      <c r="AZ26" s="72"/>
      <c r="BA26" s="72"/>
      <c r="BB26" s="73">
        <v>0.2</v>
      </c>
      <c r="BC26" s="72"/>
      <c r="BD26" s="73">
        <v>0</v>
      </c>
      <c r="BE26" s="73">
        <v>0</v>
      </c>
      <c r="BF26" s="72" t="s">
        <v>221</v>
      </c>
      <c r="BG26" s="72"/>
      <c r="BH26" s="73">
        <v>0</v>
      </c>
      <c r="BI26" s="73">
        <v>0</v>
      </c>
      <c r="BJ26" s="72"/>
      <c r="BK26" s="73">
        <v>0</v>
      </c>
      <c r="BL26" s="73">
        <v>0</v>
      </c>
      <c r="BM26" s="72"/>
      <c r="BN26" s="73">
        <v>0</v>
      </c>
      <c r="BO26" s="72" t="s">
        <v>221</v>
      </c>
      <c r="BP26" s="72"/>
      <c r="BQ26" s="73">
        <v>0</v>
      </c>
      <c r="BR26" s="72" t="s">
        <v>221</v>
      </c>
      <c r="BS26" s="73">
        <v>0</v>
      </c>
      <c r="BT26" s="73">
        <v>0</v>
      </c>
      <c r="BU26" s="73">
        <v>0</v>
      </c>
      <c r="BV26" s="72"/>
      <c r="BW26" s="73">
        <v>0</v>
      </c>
      <c r="BX26" s="72" t="s">
        <v>221</v>
      </c>
      <c r="BY26" s="72"/>
      <c r="BZ26" s="73">
        <v>0</v>
      </c>
      <c r="CA26" s="73">
        <v>0</v>
      </c>
      <c r="CB26" s="72"/>
      <c r="CC26" s="73">
        <v>0.69049387890000002</v>
      </c>
      <c r="CD26" s="73">
        <v>0</v>
      </c>
      <c r="CE26" s="73">
        <v>0.64602638276407998</v>
      </c>
      <c r="CF26" s="72"/>
      <c r="CG26" s="72"/>
      <c r="CH26" s="72"/>
      <c r="CI26" s="73">
        <v>5.3729205523454597</v>
      </c>
      <c r="CJ26" s="73">
        <v>0</v>
      </c>
      <c r="CK26" s="73">
        <v>6.7094408140095396</v>
      </c>
    </row>
    <row r="27" spans="1:89" ht="15" customHeight="1">
      <c r="A27" s="72" t="s">
        <v>234</v>
      </c>
      <c r="B27" s="74"/>
      <c r="C27" s="75">
        <v>2.0111731843575398</v>
      </c>
      <c r="D27" s="75">
        <v>0</v>
      </c>
      <c r="E27" s="74"/>
      <c r="F27" s="75">
        <v>0</v>
      </c>
      <c r="G27" s="74"/>
      <c r="H27" s="74"/>
      <c r="I27" s="74"/>
      <c r="J27" s="74"/>
      <c r="K27" s="75">
        <v>0</v>
      </c>
      <c r="L27" s="75">
        <v>0</v>
      </c>
      <c r="M27" s="74" t="s">
        <v>221</v>
      </c>
      <c r="N27" s="75">
        <v>0</v>
      </c>
      <c r="O27" s="74"/>
      <c r="P27" s="75">
        <v>0</v>
      </c>
      <c r="Q27" s="75">
        <v>0</v>
      </c>
      <c r="R27" s="75">
        <v>0</v>
      </c>
      <c r="S27" s="75">
        <v>0</v>
      </c>
      <c r="T27" s="75">
        <v>0</v>
      </c>
      <c r="U27" s="74"/>
      <c r="V27" s="75">
        <v>0</v>
      </c>
      <c r="W27" s="75">
        <v>0</v>
      </c>
      <c r="X27" s="74"/>
      <c r="Y27" s="75">
        <v>0</v>
      </c>
      <c r="Z27" s="75">
        <v>0</v>
      </c>
      <c r="AA27" s="75">
        <v>0</v>
      </c>
      <c r="AB27" s="74"/>
      <c r="AC27" s="75">
        <v>0</v>
      </c>
      <c r="AD27" s="74"/>
      <c r="AE27" s="75">
        <v>0</v>
      </c>
      <c r="AF27" s="74"/>
      <c r="AG27" s="75">
        <v>0</v>
      </c>
      <c r="AH27" s="75">
        <v>0</v>
      </c>
      <c r="AI27" s="74"/>
      <c r="AJ27" s="75">
        <v>0</v>
      </c>
      <c r="AK27" s="75">
        <v>0</v>
      </c>
      <c r="AL27" s="75">
        <v>0</v>
      </c>
      <c r="AM27" s="74"/>
      <c r="AN27" s="74"/>
      <c r="AO27" s="74"/>
      <c r="AP27" s="74"/>
      <c r="AQ27" s="74"/>
      <c r="AR27" s="74"/>
      <c r="AS27" s="74"/>
      <c r="AT27" s="75">
        <v>0</v>
      </c>
      <c r="AU27" s="74"/>
      <c r="AV27" s="75">
        <v>0</v>
      </c>
      <c r="AW27" s="75">
        <v>0</v>
      </c>
      <c r="AX27" s="74" t="s">
        <v>221</v>
      </c>
      <c r="AY27" s="74"/>
      <c r="AZ27" s="74"/>
      <c r="BA27" s="74"/>
      <c r="BB27" s="74"/>
      <c r="BC27" s="74"/>
      <c r="BD27" s="75">
        <v>0</v>
      </c>
      <c r="BE27" s="75">
        <v>0</v>
      </c>
      <c r="BF27" s="74" t="s">
        <v>221</v>
      </c>
      <c r="BG27" s="74"/>
      <c r="BH27" s="75">
        <v>0</v>
      </c>
      <c r="BI27" s="75">
        <v>0</v>
      </c>
      <c r="BJ27" s="74"/>
      <c r="BK27" s="75">
        <v>0</v>
      </c>
      <c r="BL27" s="75">
        <v>0</v>
      </c>
      <c r="BM27" s="74"/>
      <c r="BN27" s="75">
        <v>0</v>
      </c>
      <c r="BO27" s="74"/>
      <c r="BP27" s="74"/>
      <c r="BQ27" s="75">
        <v>0</v>
      </c>
      <c r="BR27" s="74" t="s">
        <v>221</v>
      </c>
      <c r="BS27" s="75">
        <v>0</v>
      </c>
      <c r="BT27" s="75">
        <v>0</v>
      </c>
      <c r="BU27" s="75">
        <v>0</v>
      </c>
      <c r="BV27" s="74"/>
      <c r="BW27" s="75">
        <v>298.11279999999999</v>
      </c>
      <c r="BX27" s="74" t="s">
        <v>221</v>
      </c>
      <c r="BY27" s="74"/>
      <c r="BZ27" s="75">
        <v>0</v>
      </c>
      <c r="CA27" s="75">
        <v>0</v>
      </c>
      <c r="CB27" s="74"/>
      <c r="CC27" s="75">
        <v>298.11279999999999</v>
      </c>
      <c r="CD27" s="75">
        <v>0</v>
      </c>
      <c r="CE27" s="75">
        <v>0</v>
      </c>
      <c r="CF27" s="75">
        <v>2.0111731843575398</v>
      </c>
      <c r="CG27" s="74"/>
      <c r="CH27" s="74"/>
      <c r="CI27" s="75">
        <v>0</v>
      </c>
      <c r="CJ27" s="75">
        <v>0</v>
      </c>
      <c r="CK27" s="75">
        <v>300.12397318435802</v>
      </c>
    </row>
    <row r="28" spans="1:89" ht="15" customHeight="1">
      <c r="A28" s="72" t="s">
        <v>121</v>
      </c>
      <c r="B28" s="72"/>
      <c r="C28" s="72"/>
      <c r="D28" s="73">
        <v>0</v>
      </c>
      <c r="E28" s="72"/>
      <c r="F28" s="73">
        <v>0</v>
      </c>
      <c r="G28" s="72" t="s">
        <v>221</v>
      </c>
      <c r="H28" s="72"/>
      <c r="I28" s="72"/>
      <c r="J28" s="72"/>
      <c r="K28" s="73">
        <v>0</v>
      </c>
      <c r="L28" s="73">
        <v>2.1449888087540399</v>
      </c>
      <c r="M28" s="72" t="s">
        <v>221</v>
      </c>
      <c r="N28" s="73">
        <v>0</v>
      </c>
      <c r="O28" s="72"/>
      <c r="P28" s="73">
        <v>0</v>
      </c>
      <c r="Q28" s="73">
        <v>49.003775494023699</v>
      </c>
      <c r="R28" s="73">
        <v>0</v>
      </c>
      <c r="S28" s="73">
        <v>0.19484102653937099</v>
      </c>
      <c r="T28" s="73">
        <v>0</v>
      </c>
      <c r="U28" s="72"/>
      <c r="V28" s="72" t="s">
        <v>221</v>
      </c>
      <c r="W28" s="73">
        <v>0</v>
      </c>
      <c r="X28" s="72" t="s">
        <v>221</v>
      </c>
      <c r="Y28" s="72" t="s">
        <v>221</v>
      </c>
      <c r="Z28" s="73">
        <v>7.3173806999999999E-3</v>
      </c>
      <c r="AA28" s="73">
        <v>0</v>
      </c>
      <c r="AB28" s="72"/>
      <c r="AC28" s="73">
        <v>0.425462123258596</v>
      </c>
      <c r="AD28" s="72"/>
      <c r="AE28" s="73">
        <v>0</v>
      </c>
      <c r="AF28" s="72"/>
      <c r="AG28" s="73">
        <v>0</v>
      </c>
      <c r="AH28" s="73">
        <v>0.54405399330000004</v>
      </c>
      <c r="AI28" s="72"/>
      <c r="AJ28" s="73">
        <v>0</v>
      </c>
      <c r="AK28" s="73">
        <v>0</v>
      </c>
      <c r="AL28" s="72" t="s">
        <v>221</v>
      </c>
      <c r="AM28" s="72"/>
      <c r="AN28" s="72"/>
      <c r="AO28" s="72"/>
      <c r="AP28" s="72"/>
      <c r="AQ28" s="73">
        <v>2.4761871142810898</v>
      </c>
      <c r="AR28" s="73">
        <v>0</v>
      </c>
      <c r="AS28" s="72"/>
      <c r="AT28" s="73">
        <v>0</v>
      </c>
      <c r="AU28" s="72"/>
      <c r="AV28" s="73">
        <v>0</v>
      </c>
      <c r="AW28" s="73">
        <v>0</v>
      </c>
      <c r="AX28" s="72" t="s">
        <v>221</v>
      </c>
      <c r="AY28" s="72"/>
      <c r="AZ28" s="72"/>
      <c r="BA28" s="72"/>
      <c r="BB28" s="72"/>
      <c r="BC28" s="72"/>
      <c r="BD28" s="73">
        <v>0</v>
      </c>
      <c r="BE28" s="73">
        <v>0.88389598540145997</v>
      </c>
      <c r="BF28" s="72" t="s">
        <v>221</v>
      </c>
      <c r="BG28" s="73">
        <v>23.299338179450999</v>
      </c>
      <c r="BH28" s="73">
        <v>2.1152396797633801</v>
      </c>
      <c r="BI28" s="73">
        <v>6.5749430675607803</v>
      </c>
      <c r="BJ28" s="72"/>
      <c r="BK28" s="73">
        <v>0.12141</v>
      </c>
      <c r="BL28" s="73">
        <v>0.61069229999999997</v>
      </c>
      <c r="BM28" s="72"/>
      <c r="BN28" s="73">
        <v>0</v>
      </c>
      <c r="BO28" s="72" t="s">
        <v>221</v>
      </c>
      <c r="BP28" s="72"/>
      <c r="BQ28" s="73">
        <v>0</v>
      </c>
      <c r="BR28" s="72" t="s">
        <v>221</v>
      </c>
      <c r="BS28" s="73">
        <v>0</v>
      </c>
      <c r="BT28" s="73">
        <v>0</v>
      </c>
      <c r="BU28" s="73">
        <v>0</v>
      </c>
      <c r="BV28" s="72"/>
      <c r="BW28" s="73">
        <v>0</v>
      </c>
      <c r="BX28" s="72" t="s">
        <v>221</v>
      </c>
      <c r="BY28" s="72"/>
      <c r="BZ28" s="73">
        <v>0</v>
      </c>
      <c r="CA28" s="73">
        <v>0</v>
      </c>
      <c r="CB28" s="72"/>
      <c r="CC28" s="73">
        <v>88.402145153033402</v>
      </c>
      <c r="CD28" s="73">
        <v>0</v>
      </c>
      <c r="CE28" s="73">
        <v>0</v>
      </c>
      <c r="CF28" s="72"/>
      <c r="CG28" s="72"/>
      <c r="CH28" s="72"/>
      <c r="CI28" s="73">
        <v>0</v>
      </c>
      <c r="CJ28" s="73">
        <v>0</v>
      </c>
      <c r="CK28" s="73">
        <v>88.402145153033402</v>
      </c>
    </row>
    <row r="29" spans="1:89" ht="15" customHeight="1">
      <c r="A29" s="72" t="s">
        <v>235</v>
      </c>
      <c r="B29" s="74"/>
      <c r="C29" s="74"/>
      <c r="D29" s="75">
        <v>0</v>
      </c>
      <c r="E29" s="74"/>
      <c r="F29" s="75">
        <v>0</v>
      </c>
      <c r="G29" s="74"/>
      <c r="H29" s="74"/>
      <c r="I29" s="74"/>
      <c r="J29" s="74"/>
      <c r="K29" s="75">
        <v>0</v>
      </c>
      <c r="L29" s="75">
        <v>0</v>
      </c>
      <c r="M29" s="74" t="s">
        <v>221</v>
      </c>
      <c r="N29" s="75">
        <v>0</v>
      </c>
      <c r="O29" s="74"/>
      <c r="P29" s="75">
        <v>0</v>
      </c>
      <c r="Q29" s="75">
        <v>0</v>
      </c>
      <c r="R29" s="75">
        <v>0</v>
      </c>
      <c r="S29" s="75">
        <v>0</v>
      </c>
      <c r="T29" s="75">
        <v>0</v>
      </c>
      <c r="U29" s="74"/>
      <c r="V29" s="75">
        <v>0</v>
      </c>
      <c r="W29" s="75">
        <v>0</v>
      </c>
      <c r="X29" s="74" t="s">
        <v>221</v>
      </c>
      <c r="Y29" s="75">
        <v>0</v>
      </c>
      <c r="Z29" s="75">
        <v>0</v>
      </c>
      <c r="AA29" s="75">
        <v>0</v>
      </c>
      <c r="AB29" s="74"/>
      <c r="AC29" s="75">
        <v>0</v>
      </c>
      <c r="AD29" s="74"/>
      <c r="AE29" s="75">
        <v>0.86844619186344896</v>
      </c>
      <c r="AF29" s="74"/>
      <c r="AG29" s="75">
        <v>0</v>
      </c>
      <c r="AH29" s="75">
        <v>0</v>
      </c>
      <c r="AI29" s="74"/>
      <c r="AJ29" s="75">
        <v>0</v>
      </c>
      <c r="AK29" s="75">
        <v>0</v>
      </c>
      <c r="AL29" s="75">
        <v>0</v>
      </c>
      <c r="AM29" s="74"/>
      <c r="AN29" s="74"/>
      <c r="AO29" s="74"/>
      <c r="AP29" s="74"/>
      <c r="AQ29" s="74"/>
      <c r="AR29" s="75">
        <v>0</v>
      </c>
      <c r="AS29" s="75">
        <v>11.249269</v>
      </c>
      <c r="AT29" s="75">
        <v>0</v>
      </c>
      <c r="AU29" s="74"/>
      <c r="AV29" s="75">
        <v>0</v>
      </c>
      <c r="AW29" s="75">
        <v>3.7999399999999999</v>
      </c>
      <c r="AX29" s="74" t="s">
        <v>221</v>
      </c>
      <c r="AY29" s="74"/>
      <c r="AZ29" s="74"/>
      <c r="BA29" s="74"/>
      <c r="BB29" s="74"/>
      <c r="BC29" s="74"/>
      <c r="BD29" s="75">
        <v>0</v>
      </c>
      <c r="BE29" s="75">
        <v>0</v>
      </c>
      <c r="BF29" s="74" t="s">
        <v>221</v>
      </c>
      <c r="BG29" s="74"/>
      <c r="BH29" s="75">
        <v>0</v>
      </c>
      <c r="BI29" s="75">
        <v>0</v>
      </c>
      <c r="BJ29" s="74"/>
      <c r="BK29" s="75">
        <v>0</v>
      </c>
      <c r="BL29" s="75">
        <v>0</v>
      </c>
      <c r="BM29" s="74"/>
      <c r="BN29" s="75">
        <v>19.6011553456323</v>
      </c>
      <c r="BO29" s="74" t="s">
        <v>221</v>
      </c>
      <c r="BP29" s="74"/>
      <c r="BQ29" s="75">
        <v>0</v>
      </c>
      <c r="BR29" s="74" t="s">
        <v>221</v>
      </c>
      <c r="BS29" s="75">
        <v>0</v>
      </c>
      <c r="BT29" s="75">
        <v>0</v>
      </c>
      <c r="BU29" s="75">
        <v>3.5375125391121101</v>
      </c>
      <c r="BV29" s="74"/>
      <c r="BW29" s="74" t="s">
        <v>221</v>
      </c>
      <c r="BX29" s="74" t="s">
        <v>221</v>
      </c>
      <c r="BY29" s="74"/>
      <c r="BZ29" s="75">
        <v>0.86844619186344896</v>
      </c>
      <c r="CA29" s="75">
        <v>0</v>
      </c>
      <c r="CB29" s="74"/>
      <c r="CC29" s="75">
        <v>0</v>
      </c>
      <c r="CD29" s="75">
        <v>0</v>
      </c>
      <c r="CE29" s="75">
        <v>0</v>
      </c>
      <c r="CF29" s="74"/>
      <c r="CG29" s="74"/>
      <c r="CH29" s="74"/>
      <c r="CI29" s="75">
        <v>0</v>
      </c>
      <c r="CJ29" s="75">
        <v>38.187876884744398</v>
      </c>
      <c r="CK29" s="75">
        <v>39.056323076607796</v>
      </c>
    </row>
    <row r="30" spans="1:89" ht="15" customHeight="1">
      <c r="A30" s="72" t="s">
        <v>236</v>
      </c>
      <c r="B30" s="72"/>
      <c r="C30" s="72"/>
      <c r="D30" s="73">
        <v>0</v>
      </c>
      <c r="E30" s="72"/>
      <c r="F30" s="73">
        <v>0</v>
      </c>
      <c r="G30" s="72"/>
      <c r="H30" s="72"/>
      <c r="I30" s="72"/>
      <c r="J30" s="72"/>
      <c r="K30" s="73">
        <v>0</v>
      </c>
      <c r="L30" s="73">
        <v>0</v>
      </c>
      <c r="M30" s="72" t="s">
        <v>221</v>
      </c>
      <c r="N30" s="73">
        <v>0</v>
      </c>
      <c r="O30" s="72"/>
      <c r="P30" s="73">
        <v>0</v>
      </c>
      <c r="Q30" s="73">
        <v>0</v>
      </c>
      <c r="R30" s="73">
        <v>0</v>
      </c>
      <c r="S30" s="73">
        <v>0</v>
      </c>
      <c r="T30" s="73">
        <v>0</v>
      </c>
      <c r="U30" s="72"/>
      <c r="V30" s="73">
        <v>0</v>
      </c>
      <c r="W30" s="73">
        <v>0</v>
      </c>
      <c r="X30" s="72" t="s">
        <v>221</v>
      </c>
      <c r="Y30" s="73">
        <v>0</v>
      </c>
      <c r="Z30" s="73">
        <v>0</v>
      </c>
      <c r="AA30" s="73">
        <v>0</v>
      </c>
      <c r="AB30" s="72"/>
      <c r="AC30" s="73">
        <v>0</v>
      </c>
      <c r="AD30" s="72"/>
      <c r="AE30" s="73">
        <v>0</v>
      </c>
      <c r="AF30" s="72"/>
      <c r="AG30" s="73">
        <v>0</v>
      </c>
      <c r="AH30" s="73">
        <v>0</v>
      </c>
      <c r="AI30" s="72"/>
      <c r="AJ30" s="73">
        <v>0</v>
      </c>
      <c r="AK30" s="73">
        <v>0</v>
      </c>
      <c r="AL30" s="73">
        <v>0</v>
      </c>
      <c r="AM30" s="72"/>
      <c r="AN30" s="72"/>
      <c r="AO30" s="72"/>
      <c r="AP30" s="72"/>
      <c r="AQ30" s="72"/>
      <c r="AR30" s="72"/>
      <c r="AS30" s="72"/>
      <c r="AT30" s="73">
        <v>0</v>
      </c>
      <c r="AU30" s="72"/>
      <c r="AV30" s="73">
        <v>0</v>
      </c>
      <c r="AW30" s="73">
        <v>0</v>
      </c>
      <c r="AX30" s="73">
        <v>0</v>
      </c>
      <c r="AY30" s="72"/>
      <c r="AZ30" s="72"/>
      <c r="BA30" s="72"/>
      <c r="BB30" s="72"/>
      <c r="BC30" s="72"/>
      <c r="BD30" s="73">
        <v>0</v>
      </c>
      <c r="BE30" s="73">
        <v>0</v>
      </c>
      <c r="BF30" s="72" t="s">
        <v>221</v>
      </c>
      <c r="BG30" s="72"/>
      <c r="BH30" s="73">
        <v>0</v>
      </c>
      <c r="BI30" s="73">
        <v>0</v>
      </c>
      <c r="BJ30" s="72"/>
      <c r="BK30" s="73">
        <v>0</v>
      </c>
      <c r="BL30" s="73">
        <v>0</v>
      </c>
      <c r="BM30" s="72"/>
      <c r="BN30" s="73">
        <v>0</v>
      </c>
      <c r="BO30" s="72" t="s">
        <v>221</v>
      </c>
      <c r="BP30" s="72"/>
      <c r="BQ30" s="73">
        <v>0</v>
      </c>
      <c r="BR30" s="72" t="s">
        <v>221</v>
      </c>
      <c r="BS30" s="73">
        <v>0</v>
      </c>
      <c r="BT30" s="73">
        <v>0</v>
      </c>
      <c r="BU30" s="73">
        <v>0</v>
      </c>
      <c r="BV30" s="72"/>
      <c r="BW30" s="73">
        <v>0</v>
      </c>
      <c r="BX30" s="72"/>
      <c r="BY30" s="72"/>
      <c r="BZ30" s="73">
        <v>0</v>
      </c>
      <c r="CA30" s="73">
        <v>0</v>
      </c>
      <c r="CB30" s="72"/>
      <c r="CC30" s="73">
        <v>0</v>
      </c>
      <c r="CD30" s="73">
        <v>0</v>
      </c>
      <c r="CE30" s="73">
        <v>0</v>
      </c>
      <c r="CF30" s="72"/>
      <c r="CG30" s="72"/>
      <c r="CH30" s="72"/>
      <c r="CI30" s="73">
        <v>0</v>
      </c>
      <c r="CJ30" s="73">
        <v>0</v>
      </c>
      <c r="CK30" s="73">
        <v>0</v>
      </c>
    </row>
    <row r="31" spans="1:89" ht="15" customHeight="1">
      <c r="A31" s="72" t="s">
        <v>153</v>
      </c>
      <c r="B31" s="74"/>
      <c r="C31" s="74"/>
      <c r="D31" s="75">
        <v>866.86739999999998</v>
      </c>
      <c r="E31" s="75">
        <v>0</v>
      </c>
      <c r="F31" s="75">
        <v>0</v>
      </c>
      <c r="G31" s="75">
        <v>42.614910000000002</v>
      </c>
      <c r="H31" s="74"/>
      <c r="I31" s="75">
        <v>252.63438275999999</v>
      </c>
      <c r="J31" s="74"/>
      <c r="K31" s="74"/>
      <c r="L31" s="75">
        <v>0.70256155185277303</v>
      </c>
      <c r="M31" s="74" t="s">
        <v>221</v>
      </c>
      <c r="N31" s="74" t="s">
        <v>221</v>
      </c>
      <c r="O31" s="74"/>
      <c r="P31" s="75">
        <v>51.457022082252102</v>
      </c>
      <c r="Q31" s="75">
        <v>0</v>
      </c>
      <c r="R31" s="75">
        <v>0</v>
      </c>
      <c r="S31" s="75">
        <v>3.29460453709381</v>
      </c>
      <c r="T31" s="75">
        <v>23.850753095697101</v>
      </c>
      <c r="U31" s="75">
        <v>0.61399985000000001</v>
      </c>
      <c r="V31" s="75">
        <v>0</v>
      </c>
      <c r="W31" s="74" t="s">
        <v>221</v>
      </c>
      <c r="X31" s="75">
        <v>308.77786696065499</v>
      </c>
      <c r="Y31" s="75">
        <v>117.7677</v>
      </c>
      <c r="Z31" s="75">
        <v>0.14905748520000001</v>
      </c>
      <c r="AA31" s="75">
        <v>2.5841411724526901</v>
      </c>
      <c r="AB31" s="75">
        <v>3.2070924201605799</v>
      </c>
      <c r="AC31" s="75">
        <v>6.7016632578242596</v>
      </c>
      <c r="AD31" s="75">
        <v>0</v>
      </c>
      <c r="AE31" s="75">
        <v>0.34737847674538003</v>
      </c>
      <c r="AF31" s="75">
        <v>0.58328674999999996</v>
      </c>
      <c r="AG31" s="74" t="s">
        <v>221</v>
      </c>
      <c r="AH31" s="75">
        <v>63.220536283500003</v>
      </c>
      <c r="AI31" s="74"/>
      <c r="AJ31" s="75">
        <v>0</v>
      </c>
      <c r="AK31" s="75">
        <v>0.328500690502183</v>
      </c>
      <c r="AL31" s="75">
        <v>0</v>
      </c>
      <c r="AM31" s="74"/>
      <c r="AN31" s="74"/>
      <c r="AO31" s="74"/>
      <c r="AP31" s="74" t="s">
        <v>221</v>
      </c>
      <c r="AQ31" s="74"/>
      <c r="AR31" s="75">
        <v>0</v>
      </c>
      <c r="AS31" s="75">
        <v>7.0369999999999999E-3</v>
      </c>
      <c r="AT31" s="75">
        <v>817.90466838597195</v>
      </c>
      <c r="AU31" s="75">
        <v>23.350294999999999</v>
      </c>
      <c r="AV31" s="75">
        <v>7.7412220071882795E-2</v>
      </c>
      <c r="AW31" s="75">
        <v>100.335548980974</v>
      </c>
      <c r="AX31" s="75">
        <v>3092.6769300000001</v>
      </c>
      <c r="AY31" s="74"/>
      <c r="AZ31" s="74"/>
      <c r="BA31" s="74"/>
      <c r="BB31" s="75">
        <v>5.8</v>
      </c>
      <c r="BC31" s="75">
        <v>9.1504499999999993</v>
      </c>
      <c r="BD31" s="75">
        <v>0.75868391841674698</v>
      </c>
      <c r="BE31" s="75">
        <v>3.70666058394161</v>
      </c>
      <c r="BF31" s="74" t="s">
        <v>221</v>
      </c>
      <c r="BG31" s="75">
        <v>0</v>
      </c>
      <c r="BH31" s="75">
        <v>0</v>
      </c>
      <c r="BI31" s="75">
        <v>0</v>
      </c>
      <c r="BJ31" s="74"/>
      <c r="BK31" s="75">
        <v>2.1853799999999999</v>
      </c>
      <c r="BL31" s="75">
        <v>1.8818550000000001</v>
      </c>
      <c r="BM31" s="74"/>
      <c r="BN31" s="75">
        <v>43.433397087458303</v>
      </c>
      <c r="BO31" s="74" t="s">
        <v>221</v>
      </c>
      <c r="BP31" s="74"/>
      <c r="BQ31" s="74" t="s">
        <v>221</v>
      </c>
      <c r="BR31" s="74" t="s">
        <v>221</v>
      </c>
      <c r="BS31" s="75">
        <v>70.528426602330995</v>
      </c>
      <c r="BT31" s="75">
        <v>0</v>
      </c>
      <c r="BU31" s="74" t="s">
        <v>221</v>
      </c>
      <c r="BV31" s="74"/>
      <c r="BW31" s="75">
        <v>15.608000000000001</v>
      </c>
      <c r="BX31" s="75">
        <v>1408</v>
      </c>
      <c r="BY31" s="75">
        <v>1035</v>
      </c>
      <c r="BZ31" s="75">
        <v>72.217775747493107</v>
      </c>
      <c r="CA31" s="75">
        <v>23.678795690502199</v>
      </c>
      <c r="CB31" s="74"/>
      <c r="CC31" s="75">
        <v>4550.00587875576</v>
      </c>
      <c r="CD31" s="75">
        <v>7.7412220071882795E-2</v>
      </c>
      <c r="CE31" s="75">
        <v>2289.5669239108402</v>
      </c>
      <c r="CF31" s="74"/>
      <c r="CG31" s="74"/>
      <c r="CH31" s="74"/>
      <c r="CI31" s="75">
        <v>1296.78483276</v>
      </c>
      <c r="CJ31" s="75">
        <v>143.775983068432</v>
      </c>
      <c r="CK31" s="75">
        <v>8376.1076021531007</v>
      </c>
    </row>
    <row r="32" spans="1:89" ht="15" customHeight="1">
      <c r="A32" s="72" t="s">
        <v>237</v>
      </c>
      <c r="B32" s="72"/>
      <c r="C32" s="72"/>
      <c r="D32" s="73">
        <v>0</v>
      </c>
      <c r="E32" s="72"/>
      <c r="F32" s="73">
        <v>0</v>
      </c>
      <c r="G32" s="72"/>
      <c r="H32" s="72"/>
      <c r="I32" s="72"/>
      <c r="J32" s="72"/>
      <c r="K32" s="73">
        <v>1.3039353718861499</v>
      </c>
      <c r="L32" s="73">
        <v>0</v>
      </c>
      <c r="M32" s="72" t="s">
        <v>221</v>
      </c>
      <c r="N32" s="73">
        <v>0</v>
      </c>
      <c r="O32" s="72"/>
      <c r="P32" s="73">
        <v>0</v>
      </c>
      <c r="Q32" s="73">
        <v>0</v>
      </c>
      <c r="R32" s="73">
        <v>0</v>
      </c>
      <c r="S32" s="73">
        <v>0</v>
      </c>
      <c r="T32" s="73">
        <v>0</v>
      </c>
      <c r="U32" s="72"/>
      <c r="V32" s="72" t="s">
        <v>221</v>
      </c>
      <c r="W32" s="73">
        <v>0</v>
      </c>
      <c r="X32" s="72" t="s">
        <v>221</v>
      </c>
      <c r="Y32" s="73">
        <v>0</v>
      </c>
      <c r="Z32" s="73">
        <v>0</v>
      </c>
      <c r="AA32" s="73">
        <v>0</v>
      </c>
      <c r="AB32" s="72"/>
      <c r="AC32" s="73">
        <v>0</v>
      </c>
      <c r="AD32" s="72"/>
      <c r="AE32" s="73">
        <v>0</v>
      </c>
      <c r="AF32" s="72"/>
      <c r="AG32" s="73">
        <v>0</v>
      </c>
      <c r="AH32" s="73">
        <v>0</v>
      </c>
      <c r="AI32" s="72"/>
      <c r="AJ32" s="73">
        <v>0</v>
      </c>
      <c r="AK32" s="73">
        <v>0</v>
      </c>
      <c r="AL32" s="73">
        <v>0</v>
      </c>
      <c r="AM32" s="72"/>
      <c r="AN32" s="72"/>
      <c r="AO32" s="72"/>
      <c r="AP32" s="72"/>
      <c r="AQ32" s="72"/>
      <c r="AR32" s="72"/>
      <c r="AS32" s="73">
        <v>0</v>
      </c>
      <c r="AT32" s="73">
        <v>0</v>
      </c>
      <c r="AU32" s="72"/>
      <c r="AV32" s="73">
        <v>0</v>
      </c>
      <c r="AW32" s="73">
        <v>0</v>
      </c>
      <c r="AX32" s="73">
        <v>0</v>
      </c>
      <c r="AY32" s="72"/>
      <c r="AZ32" s="72"/>
      <c r="BA32" s="72"/>
      <c r="BB32" s="72"/>
      <c r="BC32" s="72"/>
      <c r="BD32" s="73">
        <v>0</v>
      </c>
      <c r="BE32" s="73">
        <v>0</v>
      </c>
      <c r="BF32" s="72" t="s">
        <v>221</v>
      </c>
      <c r="BG32" s="72"/>
      <c r="BH32" s="73">
        <v>0</v>
      </c>
      <c r="BI32" s="73">
        <v>0</v>
      </c>
      <c r="BJ32" s="72"/>
      <c r="BK32" s="73">
        <v>0</v>
      </c>
      <c r="BL32" s="73">
        <v>0</v>
      </c>
      <c r="BM32" s="72"/>
      <c r="BN32" s="73">
        <v>0</v>
      </c>
      <c r="BO32" s="72" t="s">
        <v>221</v>
      </c>
      <c r="BP32" s="72"/>
      <c r="BQ32" s="73">
        <v>0</v>
      </c>
      <c r="BR32" s="72" t="s">
        <v>221</v>
      </c>
      <c r="BS32" s="73">
        <v>0</v>
      </c>
      <c r="BT32" s="73">
        <v>0</v>
      </c>
      <c r="BU32" s="73">
        <v>0</v>
      </c>
      <c r="BV32" s="72" t="s">
        <v>221</v>
      </c>
      <c r="BW32" s="73">
        <v>0</v>
      </c>
      <c r="BX32" s="72" t="s">
        <v>221</v>
      </c>
      <c r="BY32" s="72"/>
      <c r="BZ32" s="73">
        <v>0</v>
      </c>
      <c r="CA32" s="73">
        <v>0</v>
      </c>
      <c r="CB32" s="72"/>
      <c r="CC32" s="73">
        <v>0</v>
      </c>
      <c r="CD32" s="73">
        <v>0</v>
      </c>
      <c r="CE32" s="73">
        <v>0</v>
      </c>
      <c r="CF32" s="72"/>
      <c r="CG32" s="72"/>
      <c r="CH32" s="72"/>
      <c r="CI32" s="73">
        <v>1.3039353718861499</v>
      </c>
      <c r="CJ32" s="73">
        <v>0</v>
      </c>
      <c r="CK32" s="73">
        <v>1.3039353718861499</v>
      </c>
    </row>
    <row r="33" spans="1:89" ht="15" customHeight="1">
      <c r="A33" s="72" t="s">
        <v>238</v>
      </c>
      <c r="B33" s="74"/>
      <c r="C33" s="74"/>
      <c r="D33" s="75">
        <v>0</v>
      </c>
      <c r="E33" s="74"/>
      <c r="F33" s="75">
        <v>0</v>
      </c>
      <c r="G33" s="75">
        <v>0.12141</v>
      </c>
      <c r="H33" s="74"/>
      <c r="I33" s="74"/>
      <c r="J33" s="74"/>
      <c r="K33" s="75">
        <v>0.362837537083051</v>
      </c>
      <c r="L33" s="75">
        <v>0</v>
      </c>
      <c r="M33" s="74" t="s">
        <v>221</v>
      </c>
      <c r="N33" s="75">
        <v>0</v>
      </c>
      <c r="O33" s="74"/>
      <c r="P33" s="75">
        <v>0</v>
      </c>
      <c r="Q33" s="75">
        <v>0</v>
      </c>
      <c r="R33" s="75">
        <v>0</v>
      </c>
      <c r="S33" s="75">
        <v>0</v>
      </c>
      <c r="T33" s="75">
        <v>0</v>
      </c>
      <c r="U33" s="74"/>
      <c r="V33" s="75">
        <v>0</v>
      </c>
      <c r="W33" s="75">
        <v>0</v>
      </c>
      <c r="X33" s="74" t="s">
        <v>221</v>
      </c>
      <c r="Y33" s="75">
        <v>9.7127999999999997</v>
      </c>
      <c r="Z33" s="75">
        <v>0</v>
      </c>
      <c r="AA33" s="75">
        <v>0</v>
      </c>
      <c r="AB33" s="74"/>
      <c r="AC33" s="75">
        <v>0</v>
      </c>
      <c r="AD33" s="74"/>
      <c r="AE33" s="75">
        <v>0</v>
      </c>
      <c r="AF33" s="75">
        <v>39.897711149999999</v>
      </c>
      <c r="AG33" s="75">
        <v>0</v>
      </c>
      <c r="AH33" s="75">
        <v>0</v>
      </c>
      <c r="AI33" s="74"/>
      <c r="AJ33" s="75">
        <v>0</v>
      </c>
      <c r="AK33" s="75">
        <v>3.63901018922853</v>
      </c>
      <c r="AL33" s="75">
        <v>0</v>
      </c>
      <c r="AM33" s="74"/>
      <c r="AN33" s="74"/>
      <c r="AO33" s="74"/>
      <c r="AP33" s="74"/>
      <c r="AQ33" s="74"/>
      <c r="AR33" s="74"/>
      <c r="AS33" s="74"/>
      <c r="AT33" s="75">
        <v>0</v>
      </c>
      <c r="AU33" s="74"/>
      <c r="AV33" s="75">
        <v>0</v>
      </c>
      <c r="AW33" s="75">
        <v>0</v>
      </c>
      <c r="AX33" s="74" t="s">
        <v>221</v>
      </c>
      <c r="AY33" s="74"/>
      <c r="AZ33" s="74"/>
      <c r="BA33" s="75">
        <v>1.9908698707726399E-3</v>
      </c>
      <c r="BB33" s="74"/>
      <c r="BC33" s="74"/>
      <c r="BD33" s="74" t="s">
        <v>221</v>
      </c>
      <c r="BE33" s="75">
        <v>0</v>
      </c>
      <c r="BF33" s="74" t="s">
        <v>221</v>
      </c>
      <c r="BG33" s="74"/>
      <c r="BH33" s="75">
        <v>0</v>
      </c>
      <c r="BI33" s="75">
        <v>0</v>
      </c>
      <c r="BJ33" s="74"/>
      <c r="BK33" s="75">
        <v>0</v>
      </c>
      <c r="BL33" s="75">
        <v>0</v>
      </c>
      <c r="BM33" s="74"/>
      <c r="BN33" s="75">
        <v>0</v>
      </c>
      <c r="BO33" s="74" t="s">
        <v>221</v>
      </c>
      <c r="BP33" s="75">
        <v>0.2</v>
      </c>
      <c r="BQ33" s="75">
        <v>0</v>
      </c>
      <c r="BR33" s="74" t="s">
        <v>221</v>
      </c>
      <c r="BS33" s="75">
        <v>0</v>
      </c>
      <c r="BT33" s="75">
        <v>0</v>
      </c>
      <c r="BU33" s="75">
        <v>0</v>
      </c>
      <c r="BV33" s="74"/>
      <c r="BW33" s="74" t="s">
        <v>221</v>
      </c>
      <c r="BX33" s="74" t="s">
        <v>221</v>
      </c>
      <c r="BY33" s="74"/>
      <c r="BZ33" s="75">
        <v>40.099702019870797</v>
      </c>
      <c r="CA33" s="75">
        <v>3.63901018922853</v>
      </c>
      <c r="CB33" s="74"/>
      <c r="CC33" s="75">
        <v>9.8342100000000006</v>
      </c>
      <c r="CD33" s="75">
        <v>0</v>
      </c>
      <c r="CE33" s="75">
        <v>0</v>
      </c>
      <c r="CF33" s="74"/>
      <c r="CG33" s="74"/>
      <c r="CH33" s="74"/>
      <c r="CI33" s="75">
        <v>0.362837537083051</v>
      </c>
      <c r="CJ33" s="75">
        <v>0</v>
      </c>
      <c r="CK33" s="75">
        <v>53.935759746182299</v>
      </c>
    </row>
    <row r="34" spans="1:89" ht="15" customHeight="1">
      <c r="A34" s="72" t="s">
        <v>96</v>
      </c>
      <c r="B34" s="73">
        <v>0</v>
      </c>
      <c r="C34" s="72"/>
      <c r="D34" s="73">
        <v>8.1344700000000003</v>
      </c>
      <c r="E34" s="72"/>
      <c r="F34" s="73">
        <v>0.3604</v>
      </c>
      <c r="G34" s="73">
        <v>160.98965999999999</v>
      </c>
      <c r="H34" s="72"/>
      <c r="I34" s="72"/>
      <c r="J34" s="73">
        <v>13.525728156332599</v>
      </c>
      <c r="K34" s="73">
        <v>-0.356019750249228</v>
      </c>
      <c r="L34" s="72"/>
      <c r="M34" s="72" t="s">
        <v>221</v>
      </c>
      <c r="N34" s="73">
        <v>0</v>
      </c>
      <c r="O34" s="72"/>
      <c r="P34" s="73">
        <v>0</v>
      </c>
      <c r="Q34" s="73">
        <v>0</v>
      </c>
      <c r="R34" s="72" t="s">
        <v>221</v>
      </c>
      <c r="S34" s="73">
        <v>16.364763072611002</v>
      </c>
      <c r="T34" s="73">
        <v>0</v>
      </c>
      <c r="U34" s="72"/>
      <c r="V34" s="73">
        <v>0</v>
      </c>
      <c r="W34" s="73">
        <v>0</v>
      </c>
      <c r="X34" s="72" t="s">
        <v>221</v>
      </c>
      <c r="Y34" s="73">
        <v>19.425599999999999</v>
      </c>
      <c r="Z34" s="73">
        <v>3.5410052088000001</v>
      </c>
      <c r="AA34" s="73">
        <v>0</v>
      </c>
      <c r="AB34" s="72"/>
      <c r="AC34" s="73">
        <v>33.429525720680701</v>
      </c>
      <c r="AD34" s="73">
        <v>16.235035460992901</v>
      </c>
      <c r="AE34" s="73">
        <v>0</v>
      </c>
      <c r="AF34" s="72"/>
      <c r="AG34" s="72" t="s">
        <v>221</v>
      </c>
      <c r="AH34" s="73">
        <v>4.0520150423999999</v>
      </c>
      <c r="AI34" s="72"/>
      <c r="AJ34" s="73">
        <v>2.4020000000000001</v>
      </c>
      <c r="AK34" s="73">
        <v>0</v>
      </c>
      <c r="AL34" s="73">
        <v>33.764182178498999</v>
      </c>
      <c r="AM34" s="72"/>
      <c r="AN34" s="72"/>
      <c r="AO34" s="73">
        <v>3.6423000000000001</v>
      </c>
      <c r="AP34" s="72" t="s">
        <v>221</v>
      </c>
      <c r="AQ34" s="73">
        <v>50.833554313769497</v>
      </c>
      <c r="AR34" s="72" t="s">
        <v>221</v>
      </c>
      <c r="AS34" s="73">
        <v>0</v>
      </c>
      <c r="AT34" s="73">
        <v>0.39149618244766998</v>
      </c>
      <c r="AU34" s="72"/>
      <c r="AV34" s="73">
        <v>4.4235554326790098E-2</v>
      </c>
      <c r="AW34" s="73">
        <v>0</v>
      </c>
      <c r="AX34" s="72" t="s">
        <v>221</v>
      </c>
      <c r="AY34" s="72"/>
      <c r="AZ34" s="72"/>
      <c r="BA34" s="72"/>
      <c r="BB34" s="72"/>
      <c r="BC34" s="72"/>
      <c r="BD34" s="73">
        <v>2.98765044713898E-2</v>
      </c>
      <c r="BE34" s="73">
        <v>59.078467153284699</v>
      </c>
      <c r="BF34" s="72" t="s">
        <v>221</v>
      </c>
      <c r="BG34" s="73">
        <v>33.091027449278499</v>
      </c>
      <c r="BH34" s="73">
        <v>10.172624197858999</v>
      </c>
      <c r="BI34" s="73">
        <v>123.97659349106</v>
      </c>
      <c r="BJ34" s="72"/>
      <c r="BK34" s="73">
        <v>6.0705</v>
      </c>
      <c r="BL34" s="73">
        <v>2.0251188</v>
      </c>
      <c r="BM34" s="72"/>
      <c r="BN34" s="73">
        <v>0.25904610588941301</v>
      </c>
      <c r="BO34" s="72" t="s">
        <v>221</v>
      </c>
      <c r="BP34" s="72"/>
      <c r="BQ34" s="73">
        <v>0</v>
      </c>
      <c r="BR34" s="72" t="s">
        <v>221</v>
      </c>
      <c r="BS34" s="73">
        <v>0</v>
      </c>
      <c r="BT34" s="73">
        <v>1</v>
      </c>
      <c r="BU34" s="73">
        <v>0</v>
      </c>
      <c r="BV34" s="73">
        <v>30.8</v>
      </c>
      <c r="BW34" s="73">
        <v>7.80400000000001</v>
      </c>
      <c r="BX34" s="72" t="s">
        <v>221</v>
      </c>
      <c r="BY34" s="72"/>
      <c r="BZ34" s="73">
        <v>2.4318765044713899</v>
      </c>
      <c r="CA34" s="73">
        <v>0</v>
      </c>
      <c r="CB34" s="72"/>
      <c r="CC34" s="73">
        <v>638.31657024556796</v>
      </c>
      <c r="CD34" s="73">
        <v>4.4235554326790098E-2</v>
      </c>
      <c r="CE34" s="73">
        <v>0.39149618244766998</v>
      </c>
      <c r="CF34" s="72"/>
      <c r="CG34" s="72"/>
      <c r="CH34" s="73">
        <v>0</v>
      </c>
      <c r="CI34" s="73">
        <v>-0.356019750249228</v>
      </c>
      <c r="CJ34" s="73">
        <v>0.25904610588941301</v>
      </c>
      <c r="CK34" s="73">
        <v>641.08720484245396</v>
      </c>
    </row>
    <row r="35" spans="1:89" ht="15" customHeight="1">
      <c r="A35" s="72" t="s">
        <v>239</v>
      </c>
      <c r="B35" s="74"/>
      <c r="C35" s="74"/>
      <c r="D35" s="75">
        <v>0</v>
      </c>
      <c r="E35" s="74"/>
      <c r="F35" s="75">
        <v>0</v>
      </c>
      <c r="G35" s="74"/>
      <c r="H35" s="74"/>
      <c r="I35" s="74"/>
      <c r="J35" s="74"/>
      <c r="K35" s="75">
        <v>0</v>
      </c>
      <c r="L35" s="75">
        <v>0</v>
      </c>
      <c r="M35" s="74" t="s">
        <v>221</v>
      </c>
      <c r="N35" s="75">
        <v>0</v>
      </c>
      <c r="O35" s="74"/>
      <c r="P35" s="75">
        <v>0</v>
      </c>
      <c r="Q35" s="75">
        <v>0</v>
      </c>
      <c r="R35" s="75">
        <v>0</v>
      </c>
      <c r="S35" s="75">
        <v>0</v>
      </c>
      <c r="T35" s="75">
        <v>0</v>
      </c>
      <c r="U35" s="74"/>
      <c r="V35" s="75">
        <v>0</v>
      </c>
      <c r="W35" s="75">
        <v>0</v>
      </c>
      <c r="X35" s="74" t="s">
        <v>221</v>
      </c>
      <c r="Y35" s="75">
        <v>0</v>
      </c>
      <c r="Z35" s="75">
        <v>0</v>
      </c>
      <c r="AA35" s="75">
        <v>0</v>
      </c>
      <c r="AB35" s="74"/>
      <c r="AC35" s="75">
        <v>0</v>
      </c>
      <c r="AD35" s="74"/>
      <c r="AE35" s="75">
        <v>0</v>
      </c>
      <c r="AF35" s="74"/>
      <c r="AG35" s="75">
        <v>0</v>
      </c>
      <c r="AH35" s="75">
        <v>0</v>
      </c>
      <c r="AI35" s="74"/>
      <c r="AJ35" s="75">
        <v>0</v>
      </c>
      <c r="AK35" s="75">
        <v>0</v>
      </c>
      <c r="AL35" s="75">
        <v>0</v>
      </c>
      <c r="AM35" s="74"/>
      <c r="AN35" s="74"/>
      <c r="AO35" s="74"/>
      <c r="AP35" s="74"/>
      <c r="AQ35" s="74"/>
      <c r="AR35" s="74"/>
      <c r="AS35" s="75">
        <v>16.37</v>
      </c>
      <c r="AT35" s="75">
        <v>0</v>
      </c>
      <c r="AU35" s="74"/>
      <c r="AV35" s="75">
        <v>0</v>
      </c>
      <c r="AW35" s="75">
        <v>0</v>
      </c>
      <c r="AX35" s="74" t="s">
        <v>221</v>
      </c>
      <c r="AY35" s="74"/>
      <c r="AZ35" s="74"/>
      <c r="BA35" s="74"/>
      <c r="BB35" s="74"/>
      <c r="BC35" s="74"/>
      <c r="BD35" s="75">
        <v>0</v>
      </c>
      <c r="BE35" s="75">
        <v>0</v>
      </c>
      <c r="BF35" s="74" t="s">
        <v>221</v>
      </c>
      <c r="BG35" s="74"/>
      <c r="BH35" s="75">
        <v>0</v>
      </c>
      <c r="BI35" s="75">
        <v>0</v>
      </c>
      <c r="BJ35" s="74"/>
      <c r="BK35" s="75">
        <v>0</v>
      </c>
      <c r="BL35" s="75">
        <v>0</v>
      </c>
      <c r="BM35" s="74"/>
      <c r="BN35" s="75">
        <v>0</v>
      </c>
      <c r="BO35" s="74" t="s">
        <v>221</v>
      </c>
      <c r="BP35" s="74"/>
      <c r="BQ35" s="75">
        <v>0</v>
      </c>
      <c r="BR35" s="74" t="s">
        <v>221</v>
      </c>
      <c r="BS35" s="75">
        <v>0</v>
      </c>
      <c r="BT35" s="75">
        <v>0</v>
      </c>
      <c r="BU35" s="75">
        <v>0</v>
      </c>
      <c r="BV35" s="74"/>
      <c r="BW35" s="75">
        <v>0</v>
      </c>
      <c r="BX35" s="74" t="s">
        <v>221</v>
      </c>
      <c r="BY35" s="74"/>
      <c r="BZ35" s="75">
        <v>0</v>
      </c>
      <c r="CA35" s="75">
        <v>0</v>
      </c>
      <c r="CB35" s="74"/>
      <c r="CC35" s="75">
        <v>0</v>
      </c>
      <c r="CD35" s="75">
        <v>0</v>
      </c>
      <c r="CE35" s="75">
        <v>0</v>
      </c>
      <c r="CF35" s="74"/>
      <c r="CG35" s="74"/>
      <c r="CH35" s="74"/>
      <c r="CI35" s="75">
        <v>0</v>
      </c>
      <c r="CJ35" s="75">
        <v>16.37</v>
      </c>
      <c r="CK35" s="75">
        <v>16.37</v>
      </c>
    </row>
    <row r="36" spans="1:89" ht="15" customHeight="1">
      <c r="A36" s="72" t="s">
        <v>240</v>
      </c>
      <c r="B36" s="72"/>
      <c r="C36" s="72"/>
      <c r="D36" s="73">
        <v>0</v>
      </c>
      <c r="E36" s="72"/>
      <c r="F36" s="73">
        <v>0</v>
      </c>
      <c r="G36" s="72"/>
      <c r="H36" s="72"/>
      <c r="I36" s="72"/>
      <c r="J36" s="72"/>
      <c r="K36" s="73">
        <v>0</v>
      </c>
      <c r="L36" s="73">
        <v>0</v>
      </c>
      <c r="M36" s="72" t="s">
        <v>221</v>
      </c>
      <c r="N36" s="73">
        <v>0</v>
      </c>
      <c r="O36" s="72"/>
      <c r="P36" s="73">
        <v>0</v>
      </c>
      <c r="Q36" s="73">
        <v>0</v>
      </c>
      <c r="R36" s="73">
        <v>0</v>
      </c>
      <c r="S36" s="73">
        <v>0</v>
      </c>
      <c r="T36" s="73">
        <v>0</v>
      </c>
      <c r="U36" s="72"/>
      <c r="V36" s="73">
        <v>0</v>
      </c>
      <c r="W36" s="73">
        <v>0</v>
      </c>
      <c r="X36" s="72" t="s">
        <v>221</v>
      </c>
      <c r="Y36" s="73">
        <v>0</v>
      </c>
      <c r="Z36" s="73">
        <v>0</v>
      </c>
      <c r="AA36" s="73">
        <v>0</v>
      </c>
      <c r="AB36" s="72"/>
      <c r="AC36" s="73">
        <v>0</v>
      </c>
      <c r="AD36" s="72"/>
      <c r="AE36" s="73">
        <v>0</v>
      </c>
      <c r="AF36" s="72"/>
      <c r="AG36" s="73">
        <v>0</v>
      </c>
      <c r="AH36" s="73">
        <v>0</v>
      </c>
      <c r="AI36" s="72"/>
      <c r="AJ36" s="73">
        <v>0</v>
      </c>
      <c r="AK36" s="73">
        <v>0</v>
      </c>
      <c r="AL36" s="73">
        <v>0</v>
      </c>
      <c r="AM36" s="72"/>
      <c r="AN36" s="72"/>
      <c r="AO36" s="72"/>
      <c r="AP36" s="72"/>
      <c r="AQ36" s="72"/>
      <c r="AR36" s="73">
        <v>0</v>
      </c>
      <c r="AS36" s="73">
        <v>0</v>
      </c>
      <c r="AT36" s="73">
        <v>0</v>
      </c>
      <c r="AU36" s="72"/>
      <c r="AV36" s="73">
        <v>0</v>
      </c>
      <c r="AW36" s="73">
        <v>2.11298184922071E-2</v>
      </c>
      <c r="AX36" s="73">
        <v>0</v>
      </c>
      <c r="AY36" s="72"/>
      <c r="AZ36" s="73">
        <v>0</v>
      </c>
      <c r="BA36" s="72"/>
      <c r="BB36" s="72"/>
      <c r="BC36" s="72"/>
      <c r="BD36" s="73">
        <v>0</v>
      </c>
      <c r="BE36" s="73">
        <v>0</v>
      </c>
      <c r="BF36" s="72" t="s">
        <v>221</v>
      </c>
      <c r="BG36" s="72"/>
      <c r="BH36" s="73">
        <v>0</v>
      </c>
      <c r="BI36" s="73">
        <v>0</v>
      </c>
      <c r="BJ36" s="72"/>
      <c r="BK36" s="73">
        <v>0</v>
      </c>
      <c r="BL36" s="73">
        <v>0</v>
      </c>
      <c r="BM36" s="72"/>
      <c r="BN36" s="73">
        <v>0</v>
      </c>
      <c r="BO36" s="72" t="s">
        <v>221</v>
      </c>
      <c r="BP36" s="72"/>
      <c r="BQ36" s="73">
        <v>0</v>
      </c>
      <c r="BR36" s="72" t="s">
        <v>221</v>
      </c>
      <c r="BS36" s="73">
        <v>0</v>
      </c>
      <c r="BT36" s="73">
        <v>0</v>
      </c>
      <c r="BU36" s="73">
        <v>6.8948144546449198E-3</v>
      </c>
      <c r="BV36" s="72"/>
      <c r="BW36" s="73">
        <v>0</v>
      </c>
      <c r="BX36" s="72" t="s">
        <v>221</v>
      </c>
      <c r="BY36" s="72"/>
      <c r="BZ36" s="73">
        <v>0</v>
      </c>
      <c r="CA36" s="73">
        <v>0</v>
      </c>
      <c r="CB36" s="72"/>
      <c r="CC36" s="73">
        <v>0</v>
      </c>
      <c r="CD36" s="73">
        <v>0</v>
      </c>
      <c r="CE36" s="73">
        <v>0</v>
      </c>
      <c r="CF36" s="72"/>
      <c r="CG36" s="72"/>
      <c r="CH36" s="72"/>
      <c r="CI36" s="73">
        <v>0</v>
      </c>
      <c r="CJ36" s="73">
        <v>2.8024632946852E-2</v>
      </c>
      <c r="CK36" s="73">
        <v>2.8024632946852E-2</v>
      </c>
    </row>
    <row r="37" spans="1:89" ht="15" customHeight="1">
      <c r="A37" s="72" t="s">
        <v>241</v>
      </c>
      <c r="B37" s="74"/>
      <c r="C37" s="74"/>
      <c r="D37" s="75">
        <v>0</v>
      </c>
      <c r="E37" s="74"/>
      <c r="F37" s="75">
        <v>0</v>
      </c>
      <c r="G37" s="74"/>
      <c r="H37" s="74"/>
      <c r="I37" s="74"/>
      <c r="J37" s="74"/>
      <c r="K37" s="75">
        <v>0.103849907628567</v>
      </c>
      <c r="L37" s="75">
        <v>0</v>
      </c>
      <c r="M37" s="74" t="s">
        <v>221</v>
      </c>
      <c r="N37" s="75">
        <v>0</v>
      </c>
      <c r="O37" s="74"/>
      <c r="P37" s="75">
        <v>0</v>
      </c>
      <c r="Q37" s="75">
        <v>0</v>
      </c>
      <c r="R37" s="75">
        <v>0</v>
      </c>
      <c r="S37" s="75">
        <v>0</v>
      </c>
      <c r="T37" s="75">
        <v>0</v>
      </c>
      <c r="U37" s="74"/>
      <c r="V37" s="75">
        <v>0</v>
      </c>
      <c r="W37" s="75">
        <v>0</v>
      </c>
      <c r="X37" s="74"/>
      <c r="Y37" s="75">
        <v>0</v>
      </c>
      <c r="Z37" s="75">
        <v>0</v>
      </c>
      <c r="AA37" s="75">
        <v>0</v>
      </c>
      <c r="AB37" s="74"/>
      <c r="AC37" s="75">
        <v>0</v>
      </c>
      <c r="AD37" s="74"/>
      <c r="AE37" s="75">
        <v>0</v>
      </c>
      <c r="AF37" s="74"/>
      <c r="AG37" s="75">
        <v>0</v>
      </c>
      <c r="AH37" s="75">
        <v>0</v>
      </c>
      <c r="AI37" s="74"/>
      <c r="AJ37" s="75">
        <v>0</v>
      </c>
      <c r="AK37" s="75">
        <v>0</v>
      </c>
      <c r="AL37" s="75">
        <v>0</v>
      </c>
      <c r="AM37" s="74"/>
      <c r="AN37" s="74"/>
      <c r="AO37" s="74"/>
      <c r="AP37" s="74"/>
      <c r="AQ37" s="74"/>
      <c r="AR37" s="74"/>
      <c r="AS37" s="74"/>
      <c r="AT37" s="75">
        <v>0</v>
      </c>
      <c r="AU37" s="74"/>
      <c r="AV37" s="75">
        <v>0</v>
      </c>
      <c r="AW37" s="75">
        <v>0</v>
      </c>
      <c r="AX37" s="74" t="s">
        <v>221</v>
      </c>
      <c r="AY37" s="74"/>
      <c r="AZ37" s="74"/>
      <c r="BA37" s="74"/>
      <c r="BB37" s="74"/>
      <c r="BC37" s="74"/>
      <c r="BD37" s="75">
        <v>0</v>
      </c>
      <c r="BE37" s="75">
        <v>1.0834854014598501</v>
      </c>
      <c r="BF37" s="74" t="s">
        <v>221</v>
      </c>
      <c r="BG37" s="74"/>
      <c r="BH37" s="75">
        <v>0</v>
      </c>
      <c r="BI37" s="75">
        <v>0</v>
      </c>
      <c r="BJ37" s="74"/>
      <c r="BK37" s="75">
        <v>0</v>
      </c>
      <c r="BL37" s="75">
        <v>0</v>
      </c>
      <c r="BM37" s="74"/>
      <c r="BN37" s="75">
        <v>0</v>
      </c>
      <c r="BO37" s="74" t="s">
        <v>221</v>
      </c>
      <c r="BP37" s="74"/>
      <c r="BQ37" s="75">
        <v>0</v>
      </c>
      <c r="BR37" s="74" t="s">
        <v>221</v>
      </c>
      <c r="BS37" s="75">
        <v>0</v>
      </c>
      <c r="BT37" s="75">
        <v>0</v>
      </c>
      <c r="BU37" s="75">
        <v>0</v>
      </c>
      <c r="BV37" s="74"/>
      <c r="BW37" s="75">
        <v>0</v>
      </c>
      <c r="BX37" s="74" t="s">
        <v>221</v>
      </c>
      <c r="BY37" s="74"/>
      <c r="BZ37" s="75">
        <v>0</v>
      </c>
      <c r="CA37" s="75">
        <v>0</v>
      </c>
      <c r="CB37" s="74"/>
      <c r="CC37" s="75">
        <v>1.0834854014598501</v>
      </c>
      <c r="CD37" s="75">
        <v>0</v>
      </c>
      <c r="CE37" s="75">
        <v>0</v>
      </c>
      <c r="CF37" s="74"/>
      <c r="CG37" s="74"/>
      <c r="CH37" s="74"/>
      <c r="CI37" s="75">
        <v>0.103849907628567</v>
      </c>
      <c r="CJ37" s="75">
        <v>0</v>
      </c>
      <c r="CK37" s="75">
        <v>1.18733530908842</v>
      </c>
    </row>
    <row r="38" spans="1:89" ht="15" customHeight="1">
      <c r="A38" s="72" t="s">
        <v>242</v>
      </c>
      <c r="B38" s="72"/>
      <c r="C38" s="72"/>
      <c r="D38" s="73">
        <v>0</v>
      </c>
      <c r="E38" s="72"/>
      <c r="F38" s="73">
        <v>0</v>
      </c>
      <c r="G38" s="72"/>
      <c r="H38" s="72"/>
      <c r="I38" s="72"/>
      <c r="J38" s="72"/>
      <c r="K38" s="73">
        <v>0</v>
      </c>
      <c r="L38" s="73">
        <v>0</v>
      </c>
      <c r="M38" s="72" t="s">
        <v>221</v>
      </c>
      <c r="N38" s="73">
        <v>0</v>
      </c>
      <c r="O38" s="72"/>
      <c r="P38" s="73">
        <v>0</v>
      </c>
      <c r="Q38" s="73">
        <v>0</v>
      </c>
      <c r="R38" s="72" t="s">
        <v>221</v>
      </c>
      <c r="S38" s="73">
        <v>0</v>
      </c>
      <c r="T38" s="73">
        <v>0</v>
      </c>
      <c r="U38" s="72"/>
      <c r="V38" s="73">
        <v>0</v>
      </c>
      <c r="W38" s="73">
        <v>0</v>
      </c>
      <c r="X38" s="72" t="s">
        <v>221</v>
      </c>
      <c r="Y38" s="72" t="s">
        <v>221</v>
      </c>
      <c r="Z38" s="73">
        <v>0</v>
      </c>
      <c r="AA38" s="73">
        <v>0</v>
      </c>
      <c r="AB38" s="72"/>
      <c r="AC38" s="73">
        <v>0</v>
      </c>
      <c r="AD38" s="72"/>
      <c r="AE38" s="73">
        <v>0</v>
      </c>
      <c r="AF38" s="73">
        <v>0</v>
      </c>
      <c r="AG38" s="73">
        <v>0</v>
      </c>
      <c r="AH38" s="73">
        <v>0</v>
      </c>
      <c r="AI38" s="72"/>
      <c r="AJ38" s="73">
        <v>0</v>
      </c>
      <c r="AK38" s="73">
        <v>0</v>
      </c>
      <c r="AL38" s="73">
        <v>0</v>
      </c>
      <c r="AM38" s="72"/>
      <c r="AN38" s="72"/>
      <c r="AO38" s="72"/>
      <c r="AP38" s="72"/>
      <c r="AQ38" s="72"/>
      <c r="AR38" s="72"/>
      <c r="AS38" s="72"/>
      <c r="AT38" s="73">
        <v>6.6827606635069994E-2</v>
      </c>
      <c r="AU38" s="72"/>
      <c r="AV38" s="73">
        <v>0</v>
      </c>
      <c r="AW38" s="73">
        <v>0</v>
      </c>
      <c r="AX38" s="72" t="s">
        <v>221</v>
      </c>
      <c r="AY38" s="72"/>
      <c r="AZ38" s="72"/>
      <c r="BA38" s="72"/>
      <c r="BB38" s="72"/>
      <c r="BC38" s="72"/>
      <c r="BD38" s="73">
        <v>8.1502887314252401</v>
      </c>
      <c r="BE38" s="73">
        <v>0</v>
      </c>
      <c r="BF38" s="72" t="s">
        <v>221</v>
      </c>
      <c r="BG38" s="72"/>
      <c r="BH38" s="73">
        <v>0</v>
      </c>
      <c r="BI38" s="73">
        <v>0</v>
      </c>
      <c r="BJ38" s="72"/>
      <c r="BK38" s="73">
        <v>0</v>
      </c>
      <c r="BL38" s="73">
        <v>0</v>
      </c>
      <c r="BM38" s="72"/>
      <c r="BN38" s="73">
        <v>0</v>
      </c>
      <c r="BO38" s="72" t="s">
        <v>221</v>
      </c>
      <c r="BP38" s="72"/>
      <c r="BQ38" s="73">
        <v>0</v>
      </c>
      <c r="BR38" s="72" t="s">
        <v>221</v>
      </c>
      <c r="BS38" s="73">
        <v>0.30641392000000001</v>
      </c>
      <c r="BT38" s="73">
        <v>0</v>
      </c>
      <c r="BU38" s="73">
        <v>0</v>
      </c>
      <c r="BV38" s="72"/>
      <c r="BW38" s="73">
        <v>0</v>
      </c>
      <c r="BX38" s="72" t="s">
        <v>221</v>
      </c>
      <c r="BY38" s="72"/>
      <c r="BZ38" s="73">
        <v>8.4567026514252408</v>
      </c>
      <c r="CA38" s="73">
        <v>0</v>
      </c>
      <c r="CB38" s="72"/>
      <c r="CC38" s="73">
        <v>0</v>
      </c>
      <c r="CD38" s="73">
        <v>0</v>
      </c>
      <c r="CE38" s="73">
        <v>6.6827606635069994E-2</v>
      </c>
      <c r="CF38" s="72"/>
      <c r="CG38" s="72"/>
      <c r="CH38" s="72"/>
      <c r="CI38" s="73">
        <v>0</v>
      </c>
      <c r="CJ38" s="73">
        <v>0</v>
      </c>
      <c r="CK38" s="73">
        <v>8.5235302580603101</v>
      </c>
    </row>
    <row r="39" spans="1:89" ht="15" customHeight="1">
      <c r="A39" s="72" t="s">
        <v>243</v>
      </c>
      <c r="B39" s="74"/>
      <c r="C39" s="74"/>
      <c r="D39" s="75">
        <v>0</v>
      </c>
      <c r="E39" s="74"/>
      <c r="F39" s="75">
        <v>0</v>
      </c>
      <c r="G39" s="74" t="s">
        <v>221</v>
      </c>
      <c r="H39" s="74"/>
      <c r="I39" s="74"/>
      <c r="J39" s="74"/>
      <c r="K39" s="75">
        <v>0</v>
      </c>
      <c r="L39" s="75">
        <v>0</v>
      </c>
      <c r="M39" s="74" t="s">
        <v>221</v>
      </c>
      <c r="N39" s="75">
        <v>0</v>
      </c>
      <c r="O39" s="74"/>
      <c r="P39" s="75">
        <v>0</v>
      </c>
      <c r="Q39" s="75">
        <v>0</v>
      </c>
      <c r="R39" s="75">
        <v>0</v>
      </c>
      <c r="S39" s="75">
        <v>0</v>
      </c>
      <c r="T39" s="75">
        <v>0</v>
      </c>
      <c r="U39" s="74"/>
      <c r="V39" s="74" t="s">
        <v>221</v>
      </c>
      <c r="W39" s="75">
        <v>0</v>
      </c>
      <c r="X39" s="74" t="s">
        <v>221</v>
      </c>
      <c r="Y39" s="75">
        <v>0</v>
      </c>
      <c r="Z39" s="75">
        <v>0</v>
      </c>
      <c r="AA39" s="75">
        <v>0</v>
      </c>
      <c r="AB39" s="74"/>
      <c r="AC39" s="75">
        <v>0</v>
      </c>
      <c r="AD39" s="74"/>
      <c r="AE39" s="75">
        <v>0</v>
      </c>
      <c r="AF39" s="75">
        <v>2.38244305E-2</v>
      </c>
      <c r="AG39" s="75">
        <v>0</v>
      </c>
      <c r="AH39" s="75">
        <v>0.86014250010000004</v>
      </c>
      <c r="AI39" s="74"/>
      <c r="AJ39" s="75">
        <v>0</v>
      </c>
      <c r="AK39" s="75">
        <v>0</v>
      </c>
      <c r="AL39" s="75">
        <v>0</v>
      </c>
      <c r="AM39" s="74"/>
      <c r="AN39" s="74"/>
      <c r="AO39" s="74"/>
      <c r="AP39" s="74"/>
      <c r="AQ39" s="74"/>
      <c r="AR39" s="74" t="s">
        <v>221</v>
      </c>
      <c r="AS39" s="75">
        <v>8.8405849253000001E-3</v>
      </c>
      <c r="AT39" s="75">
        <v>0</v>
      </c>
      <c r="AU39" s="74"/>
      <c r="AV39" s="75">
        <v>0</v>
      </c>
      <c r="AW39" s="75">
        <v>0</v>
      </c>
      <c r="AX39" s="74" t="s">
        <v>221</v>
      </c>
      <c r="AY39" s="74"/>
      <c r="AZ39" s="75">
        <v>0</v>
      </c>
      <c r="BA39" s="74"/>
      <c r="BB39" s="74"/>
      <c r="BC39" s="74"/>
      <c r="BD39" s="74" t="s">
        <v>221</v>
      </c>
      <c r="BE39" s="75">
        <v>0</v>
      </c>
      <c r="BF39" s="74" t="s">
        <v>221</v>
      </c>
      <c r="BG39" s="74"/>
      <c r="BH39" s="75">
        <v>0</v>
      </c>
      <c r="BI39" s="75">
        <v>0</v>
      </c>
      <c r="BJ39" s="74"/>
      <c r="BK39" s="75">
        <v>0</v>
      </c>
      <c r="BL39" s="75">
        <v>0</v>
      </c>
      <c r="BM39" s="74"/>
      <c r="BN39" s="75">
        <v>0</v>
      </c>
      <c r="BO39" s="74" t="s">
        <v>221</v>
      </c>
      <c r="BP39" s="74"/>
      <c r="BQ39" s="75">
        <v>0</v>
      </c>
      <c r="BR39" s="74" t="s">
        <v>221</v>
      </c>
      <c r="BS39" s="75">
        <v>0</v>
      </c>
      <c r="BT39" s="75">
        <v>0</v>
      </c>
      <c r="BU39" s="74" t="s">
        <v>221</v>
      </c>
      <c r="BV39" s="74"/>
      <c r="BW39" s="75">
        <v>0</v>
      </c>
      <c r="BX39" s="74" t="s">
        <v>221</v>
      </c>
      <c r="BY39" s="74"/>
      <c r="BZ39" s="75">
        <v>2.38244305E-2</v>
      </c>
      <c r="CA39" s="75">
        <v>0</v>
      </c>
      <c r="CB39" s="74"/>
      <c r="CC39" s="75">
        <v>0.86014250010000004</v>
      </c>
      <c r="CD39" s="75">
        <v>0</v>
      </c>
      <c r="CE39" s="75">
        <v>0</v>
      </c>
      <c r="CF39" s="74"/>
      <c r="CG39" s="74"/>
      <c r="CH39" s="74"/>
      <c r="CI39" s="75">
        <v>0</v>
      </c>
      <c r="CJ39" s="75">
        <v>8.8405849253000001E-3</v>
      </c>
      <c r="CK39" s="75">
        <v>0.89280751552530002</v>
      </c>
    </row>
    <row r="40" spans="1:89" s="79" customFormat="1" ht="15" customHeight="1">
      <c r="A40" s="76" t="s">
        <v>244</v>
      </c>
      <c r="B40" s="80">
        <v>0</v>
      </c>
      <c r="C40" s="76"/>
      <c r="D40" s="80">
        <v>85.836870000000005</v>
      </c>
      <c r="E40" s="80">
        <v>7</v>
      </c>
      <c r="F40" s="80">
        <v>2.2246999999999999</v>
      </c>
      <c r="G40" s="80">
        <v>150.30557999999999</v>
      </c>
      <c r="H40" s="80">
        <v>0</v>
      </c>
      <c r="I40" s="80">
        <v>61.321281300000003</v>
      </c>
      <c r="J40" s="80">
        <v>1.3129062853111</v>
      </c>
      <c r="K40" s="80">
        <v>1808.9315070662201</v>
      </c>
      <c r="L40" s="80">
        <v>11.9746331758269</v>
      </c>
      <c r="M40" s="80">
        <v>68.596479917477893</v>
      </c>
      <c r="N40" s="80">
        <v>9.7581464098424302</v>
      </c>
      <c r="O40" s="76"/>
      <c r="P40" s="80">
        <v>37.1878845395266</v>
      </c>
      <c r="Q40" s="80">
        <v>1.2691135763905299</v>
      </c>
      <c r="R40" s="76" t="s">
        <v>221</v>
      </c>
      <c r="S40" s="80">
        <v>17.264999562056602</v>
      </c>
      <c r="T40" s="80">
        <v>11.598653902702001</v>
      </c>
      <c r="U40" s="80">
        <v>6.9281762999999996</v>
      </c>
      <c r="V40" s="76" t="s">
        <v>221</v>
      </c>
      <c r="W40" s="80">
        <v>510.15267899999998</v>
      </c>
      <c r="X40" s="80">
        <v>398.26759182985302</v>
      </c>
      <c r="Y40" s="80">
        <v>1637.8208999999999</v>
      </c>
      <c r="Z40" s="80">
        <v>2.5262992799999998E-2</v>
      </c>
      <c r="AA40" s="80">
        <v>359.04656014555502</v>
      </c>
      <c r="AB40" s="80">
        <v>484.37276942558498</v>
      </c>
      <c r="AC40" s="80">
        <v>1530.6904256550799</v>
      </c>
      <c r="AD40" s="80">
        <v>40.898931790247403</v>
      </c>
      <c r="AE40" s="80">
        <v>93.318490798417898</v>
      </c>
      <c r="AF40" s="80">
        <v>17.879968478599999</v>
      </c>
      <c r="AG40" s="80">
        <v>477.1413</v>
      </c>
      <c r="AH40" s="80">
        <v>7.5152911409999996</v>
      </c>
      <c r="AI40" s="80">
        <v>55.147546419098099</v>
      </c>
      <c r="AJ40" s="80">
        <v>311.45143999999999</v>
      </c>
      <c r="AK40" s="80">
        <v>38.904990475800602</v>
      </c>
      <c r="AL40" s="80">
        <v>0.17763119960474699</v>
      </c>
      <c r="AM40" s="76"/>
      <c r="AN40" s="80">
        <v>15.854900000000001</v>
      </c>
      <c r="AO40" s="80">
        <v>8.4986999999999995</v>
      </c>
      <c r="AP40" s="80">
        <v>4.2272871384788804</v>
      </c>
      <c r="AQ40" s="80">
        <v>2.0341176347718402</v>
      </c>
      <c r="AR40" s="80">
        <v>39.945104100000002</v>
      </c>
      <c r="AS40" s="80">
        <v>212.04963799999999</v>
      </c>
      <c r="AT40" s="80">
        <v>4616.0486967340803</v>
      </c>
      <c r="AU40" s="80">
        <v>0.83599299999999999</v>
      </c>
      <c r="AV40" s="80">
        <v>0.121647774398673</v>
      </c>
      <c r="AW40" s="80">
        <v>0</v>
      </c>
      <c r="AX40" s="80">
        <v>2889.6794100000002</v>
      </c>
      <c r="AY40" s="80">
        <v>62.352563963796399</v>
      </c>
      <c r="AZ40" s="80">
        <v>1.7798503064592199</v>
      </c>
      <c r="BA40" s="80">
        <v>9.6557188732472904E-2</v>
      </c>
      <c r="BB40" s="80">
        <v>29.4</v>
      </c>
      <c r="BC40" s="76"/>
      <c r="BD40" s="80">
        <v>2.9065846477799999</v>
      </c>
      <c r="BE40" s="80">
        <v>109.774178832117</v>
      </c>
      <c r="BF40" s="76" t="s">
        <v>221</v>
      </c>
      <c r="BG40" s="80">
        <v>112.780731257459</v>
      </c>
      <c r="BH40" s="80">
        <v>58.062844474376398</v>
      </c>
      <c r="BI40" s="80">
        <v>0</v>
      </c>
      <c r="BJ40" s="76"/>
      <c r="BK40" s="80">
        <v>31.202369999999998</v>
      </c>
      <c r="BL40" s="80">
        <v>0.66775499999999999</v>
      </c>
      <c r="BM40" s="76"/>
      <c r="BN40" s="80">
        <v>855.37024164684203</v>
      </c>
      <c r="BO40" s="76" t="s">
        <v>221</v>
      </c>
      <c r="BP40" s="80">
        <v>11.775</v>
      </c>
      <c r="BQ40" s="76" t="s">
        <v>221</v>
      </c>
      <c r="BR40" s="80">
        <v>345.65362450712797</v>
      </c>
      <c r="BS40" s="80">
        <v>13.224281530000001</v>
      </c>
      <c r="BT40" s="80">
        <v>6</v>
      </c>
      <c r="BU40" s="80">
        <v>63.306117849508603</v>
      </c>
      <c r="BV40" s="80">
        <v>5.5</v>
      </c>
      <c r="BW40" s="80">
        <v>6669.2984000000097</v>
      </c>
      <c r="BX40" s="80">
        <v>49651</v>
      </c>
      <c r="BY40" s="80">
        <v>29</v>
      </c>
      <c r="BZ40" s="80">
        <v>473.50722264352999</v>
      </c>
      <c r="CA40" s="80">
        <v>173.243156222219</v>
      </c>
      <c r="CB40" s="76"/>
      <c r="CC40" s="80">
        <v>15167.8019930552</v>
      </c>
      <c r="CD40" s="80">
        <v>0.121647774398673</v>
      </c>
      <c r="CE40" s="80">
        <v>55183.984087144803</v>
      </c>
      <c r="CF40" s="76"/>
      <c r="CG40" s="76"/>
      <c r="CH40" s="80">
        <v>0</v>
      </c>
      <c r="CI40" s="80">
        <v>1899.2527883662201</v>
      </c>
      <c r="CJ40" s="80">
        <v>1194.8584117666101</v>
      </c>
      <c r="CK40" s="80">
        <v>74092.769306972899</v>
      </c>
    </row>
    <row r="41" spans="1:89" s="84" customFormat="1" ht="15" customHeight="1">
      <c r="A41" s="81" t="s">
        <v>110</v>
      </c>
      <c r="B41" s="82">
        <v>0</v>
      </c>
      <c r="C41" s="82">
        <v>36.033519553072601</v>
      </c>
      <c r="D41" s="82">
        <v>632.42469000000006</v>
      </c>
      <c r="E41" s="82">
        <v>0</v>
      </c>
      <c r="F41" s="82">
        <v>0</v>
      </c>
      <c r="G41" s="83" t="s">
        <v>221</v>
      </c>
      <c r="H41" s="83"/>
      <c r="I41" s="82">
        <v>41.352574969999999</v>
      </c>
      <c r="J41" s="83" t="s">
        <v>221</v>
      </c>
      <c r="K41" s="82">
        <v>4515.5372549397398</v>
      </c>
      <c r="L41" s="82">
        <v>15.742352648594901</v>
      </c>
      <c r="M41" s="82">
        <v>5769.06711366127</v>
      </c>
      <c r="N41" s="82">
        <v>3331.7238012991402</v>
      </c>
      <c r="O41" s="83"/>
      <c r="P41" s="82">
        <v>8.0117465944199804</v>
      </c>
      <c r="Q41" s="82">
        <v>0</v>
      </c>
      <c r="R41" s="83" t="s">
        <v>221</v>
      </c>
      <c r="S41" s="83" t="s">
        <v>221</v>
      </c>
      <c r="T41" s="82">
        <v>0</v>
      </c>
      <c r="U41" s="82">
        <v>5.2002148400000001</v>
      </c>
      <c r="V41" s="82">
        <v>0</v>
      </c>
      <c r="W41" s="83" t="s">
        <v>221</v>
      </c>
      <c r="X41" s="83"/>
      <c r="Y41" s="82">
        <v>3756.4254000000001</v>
      </c>
      <c r="Z41" s="82">
        <v>0</v>
      </c>
      <c r="AA41" s="83" t="s">
        <v>221</v>
      </c>
      <c r="AB41" s="83"/>
      <c r="AC41" s="82">
        <v>432.79846795045</v>
      </c>
      <c r="AD41" s="82">
        <v>3.297891845658</v>
      </c>
      <c r="AE41" s="82">
        <v>5.9212240354325996</v>
      </c>
      <c r="AF41" s="82">
        <v>29.428967718900001</v>
      </c>
      <c r="AG41" s="83" t="s">
        <v>221</v>
      </c>
      <c r="AH41" s="82">
        <v>3.1508638865999998</v>
      </c>
      <c r="AI41" s="82">
        <v>53.241047745358102</v>
      </c>
      <c r="AJ41" s="82">
        <v>97.231999999999999</v>
      </c>
      <c r="AK41" s="82">
        <v>5.24583242358079</v>
      </c>
      <c r="AL41" s="83" t="s">
        <v>221</v>
      </c>
      <c r="AM41" s="83"/>
      <c r="AN41" s="83"/>
      <c r="AO41" s="83"/>
      <c r="AP41" s="83" t="s">
        <v>221</v>
      </c>
      <c r="AQ41" s="82">
        <v>0</v>
      </c>
      <c r="AR41" s="83" t="s">
        <v>221</v>
      </c>
      <c r="AS41" s="82">
        <v>3541.45196936</v>
      </c>
      <c r="AT41" s="82">
        <v>366.566669077006</v>
      </c>
      <c r="AU41" s="82">
        <v>19.765809999999998</v>
      </c>
      <c r="AV41" s="82">
        <v>0</v>
      </c>
      <c r="AW41" s="82">
        <v>0</v>
      </c>
      <c r="AX41" s="82">
        <v>57935.637900000002</v>
      </c>
      <c r="AY41" s="83"/>
      <c r="AZ41" s="82">
        <v>209.09948137670901</v>
      </c>
      <c r="BA41" s="82">
        <v>122.22198995407101</v>
      </c>
      <c r="BB41" s="83" t="s">
        <v>221</v>
      </c>
      <c r="BC41" s="83"/>
      <c r="BD41" s="82">
        <v>4.2396742154335803</v>
      </c>
      <c r="BE41" s="82">
        <v>66.463275547445207</v>
      </c>
      <c r="BF41" s="83" t="s">
        <v>221</v>
      </c>
      <c r="BG41" s="82">
        <v>0</v>
      </c>
      <c r="BH41" s="82">
        <v>28.391812728587698</v>
      </c>
      <c r="BI41" s="82">
        <v>1.2141</v>
      </c>
      <c r="BJ41" s="83"/>
      <c r="BK41" s="82">
        <v>0.84987000000000001</v>
      </c>
      <c r="BL41" s="82">
        <v>0</v>
      </c>
      <c r="BM41" s="83"/>
      <c r="BN41" s="82">
        <v>0</v>
      </c>
      <c r="BO41" s="83" t="s">
        <v>221</v>
      </c>
      <c r="BP41" s="82">
        <v>2.7170000000000001</v>
      </c>
      <c r="BQ41" s="83" t="s">
        <v>221</v>
      </c>
      <c r="BR41" s="83" t="s">
        <v>221</v>
      </c>
      <c r="BS41" s="82">
        <v>23.707944000000001</v>
      </c>
      <c r="BT41" s="82">
        <v>0</v>
      </c>
      <c r="BU41" s="83" t="s">
        <v>221</v>
      </c>
      <c r="BV41" s="83" t="s">
        <v>221</v>
      </c>
      <c r="BW41" s="82">
        <v>10252.895200000001</v>
      </c>
      <c r="BX41" s="82">
        <v>42388</v>
      </c>
      <c r="BY41" s="82">
        <v>18</v>
      </c>
      <c r="BZ41" s="82">
        <v>285.46879992383703</v>
      </c>
      <c r="CA41" s="82">
        <v>9179.0436051293509</v>
      </c>
      <c r="CB41" s="83"/>
      <c r="CC41" s="82">
        <v>73129.291824607397</v>
      </c>
      <c r="CD41" s="82">
        <v>0</v>
      </c>
      <c r="CE41" s="82">
        <v>42767.778630511399</v>
      </c>
      <c r="CF41" s="82">
        <v>36.033519553072601</v>
      </c>
      <c r="CG41" s="83"/>
      <c r="CH41" s="82">
        <v>0</v>
      </c>
      <c r="CI41" s="82">
        <v>4574.88982990974</v>
      </c>
      <c r="CJ41" s="82">
        <v>3750.5514507367102</v>
      </c>
      <c r="CK41" s="82">
        <v>133723.057660372</v>
      </c>
    </row>
    <row r="42" spans="1:89" ht="15" customHeight="1">
      <c r="A42" s="72" t="s">
        <v>245</v>
      </c>
      <c r="B42" s="72"/>
      <c r="C42" s="72"/>
      <c r="D42" s="73">
        <v>0</v>
      </c>
      <c r="E42" s="72"/>
      <c r="F42" s="73">
        <v>0</v>
      </c>
      <c r="G42" s="72"/>
      <c r="H42" s="72"/>
      <c r="I42" s="72"/>
      <c r="J42" s="72"/>
      <c r="K42" s="73">
        <v>0</v>
      </c>
      <c r="L42" s="73">
        <v>0</v>
      </c>
      <c r="M42" s="72" t="s">
        <v>221</v>
      </c>
      <c r="N42" s="73">
        <v>0</v>
      </c>
      <c r="O42" s="72"/>
      <c r="P42" s="73">
        <v>0</v>
      </c>
      <c r="Q42" s="73">
        <v>0</v>
      </c>
      <c r="R42" s="73">
        <v>0</v>
      </c>
      <c r="S42" s="73">
        <v>0</v>
      </c>
      <c r="T42" s="73">
        <v>0</v>
      </c>
      <c r="U42" s="72"/>
      <c r="V42" s="73">
        <v>0</v>
      </c>
      <c r="W42" s="73">
        <v>0</v>
      </c>
      <c r="X42" s="72" t="s">
        <v>221</v>
      </c>
      <c r="Y42" s="73">
        <v>0</v>
      </c>
      <c r="Z42" s="73">
        <v>0</v>
      </c>
      <c r="AA42" s="73">
        <v>0</v>
      </c>
      <c r="AB42" s="72"/>
      <c r="AC42" s="73">
        <v>0</v>
      </c>
      <c r="AD42" s="72"/>
      <c r="AE42" s="73">
        <v>0</v>
      </c>
      <c r="AF42" s="72"/>
      <c r="AG42" s="73">
        <v>0</v>
      </c>
      <c r="AH42" s="73">
        <v>0</v>
      </c>
      <c r="AI42" s="72"/>
      <c r="AJ42" s="73">
        <v>0</v>
      </c>
      <c r="AK42" s="73">
        <v>0</v>
      </c>
      <c r="AL42" s="73">
        <v>0</v>
      </c>
      <c r="AM42" s="72"/>
      <c r="AN42" s="72"/>
      <c r="AO42" s="72"/>
      <c r="AP42" s="72"/>
      <c r="AQ42" s="72"/>
      <c r="AR42" s="72"/>
      <c r="AS42" s="72"/>
      <c r="AT42" s="73">
        <v>0.34499257949558998</v>
      </c>
      <c r="AU42" s="72"/>
      <c r="AV42" s="73">
        <v>0</v>
      </c>
      <c r="AW42" s="73">
        <v>0</v>
      </c>
      <c r="AX42" s="72" t="s">
        <v>221</v>
      </c>
      <c r="AY42" s="72"/>
      <c r="AZ42" s="72"/>
      <c r="BA42" s="72"/>
      <c r="BB42" s="72"/>
      <c r="BC42" s="72"/>
      <c r="BD42" s="73">
        <v>0</v>
      </c>
      <c r="BE42" s="73">
        <v>0</v>
      </c>
      <c r="BF42" s="72" t="s">
        <v>221</v>
      </c>
      <c r="BG42" s="72"/>
      <c r="BH42" s="73">
        <v>0</v>
      </c>
      <c r="BI42" s="73">
        <v>0</v>
      </c>
      <c r="BJ42" s="72"/>
      <c r="BK42" s="73">
        <v>0</v>
      </c>
      <c r="BL42" s="73">
        <v>0</v>
      </c>
      <c r="BM42" s="72"/>
      <c r="BN42" s="73">
        <v>0</v>
      </c>
      <c r="BO42" s="72" t="s">
        <v>221</v>
      </c>
      <c r="BP42" s="72"/>
      <c r="BQ42" s="73">
        <v>0</v>
      </c>
      <c r="BR42" s="72" t="s">
        <v>221</v>
      </c>
      <c r="BS42" s="73">
        <v>0</v>
      </c>
      <c r="BT42" s="73">
        <v>0</v>
      </c>
      <c r="BU42" s="73">
        <v>0</v>
      </c>
      <c r="BV42" s="72"/>
      <c r="BW42" s="73">
        <v>0</v>
      </c>
      <c r="BX42" s="72" t="s">
        <v>221</v>
      </c>
      <c r="BY42" s="72"/>
      <c r="BZ42" s="73">
        <v>0</v>
      </c>
      <c r="CA42" s="73">
        <v>0</v>
      </c>
      <c r="CB42" s="72"/>
      <c r="CC42" s="73">
        <v>0</v>
      </c>
      <c r="CD42" s="73">
        <v>0</v>
      </c>
      <c r="CE42" s="73">
        <v>0.34499257949558998</v>
      </c>
      <c r="CF42" s="72"/>
      <c r="CG42" s="72"/>
      <c r="CH42" s="72"/>
      <c r="CI42" s="73">
        <v>0</v>
      </c>
      <c r="CJ42" s="73">
        <v>0</v>
      </c>
      <c r="CK42" s="73">
        <v>0.34499257949558998</v>
      </c>
    </row>
    <row r="43" spans="1:89" ht="15" customHeight="1">
      <c r="A43" s="72" t="s">
        <v>246</v>
      </c>
      <c r="B43" s="74"/>
      <c r="C43" s="74"/>
      <c r="D43" s="75">
        <v>0</v>
      </c>
      <c r="E43" s="74"/>
      <c r="F43" s="75">
        <v>0</v>
      </c>
      <c r="G43" s="75">
        <v>0</v>
      </c>
      <c r="H43" s="74"/>
      <c r="I43" s="74"/>
      <c r="J43" s="74"/>
      <c r="K43" s="75">
        <v>0</v>
      </c>
      <c r="L43" s="75">
        <v>0</v>
      </c>
      <c r="M43" s="74" t="s">
        <v>221</v>
      </c>
      <c r="N43" s="75">
        <v>0</v>
      </c>
      <c r="O43" s="74"/>
      <c r="P43" s="75">
        <v>0</v>
      </c>
      <c r="Q43" s="75">
        <v>0</v>
      </c>
      <c r="R43" s="75">
        <v>0</v>
      </c>
      <c r="S43" s="75">
        <v>0</v>
      </c>
      <c r="T43" s="75">
        <v>0</v>
      </c>
      <c r="U43" s="74"/>
      <c r="V43" s="75">
        <v>0</v>
      </c>
      <c r="W43" s="75">
        <v>0</v>
      </c>
      <c r="X43" s="74" t="s">
        <v>221</v>
      </c>
      <c r="Y43" s="75">
        <v>0</v>
      </c>
      <c r="Z43" s="75">
        <v>0</v>
      </c>
      <c r="AA43" s="75">
        <v>0</v>
      </c>
      <c r="AB43" s="74"/>
      <c r="AC43" s="75">
        <v>0</v>
      </c>
      <c r="AD43" s="74"/>
      <c r="AE43" s="75">
        <v>0</v>
      </c>
      <c r="AF43" s="74"/>
      <c r="AG43" s="75">
        <v>0</v>
      </c>
      <c r="AH43" s="75">
        <v>0</v>
      </c>
      <c r="AI43" s="74"/>
      <c r="AJ43" s="75">
        <v>0</v>
      </c>
      <c r="AK43" s="75">
        <v>0</v>
      </c>
      <c r="AL43" s="75">
        <v>0</v>
      </c>
      <c r="AM43" s="74"/>
      <c r="AN43" s="74"/>
      <c r="AO43" s="74"/>
      <c r="AP43" s="74"/>
      <c r="AQ43" s="74"/>
      <c r="AR43" s="74"/>
      <c r="AS43" s="74"/>
      <c r="AT43" s="75">
        <v>0</v>
      </c>
      <c r="AU43" s="74"/>
      <c r="AV43" s="75">
        <v>0</v>
      </c>
      <c r="AW43" s="75">
        <v>0</v>
      </c>
      <c r="AX43" s="74" t="s">
        <v>221</v>
      </c>
      <c r="AY43" s="74"/>
      <c r="AZ43" s="74"/>
      <c r="BA43" s="74"/>
      <c r="BB43" s="74"/>
      <c r="BC43" s="74"/>
      <c r="BD43" s="75">
        <v>0</v>
      </c>
      <c r="BE43" s="75">
        <v>0</v>
      </c>
      <c r="BF43" s="74" t="s">
        <v>221</v>
      </c>
      <c r="BG43" s="74"/>
      <c r="BH43" s="75">
        <v>0</v>
      </c>
      <c r="BI43" s="75">
        <v>0</v>
      </c>
      <c r="BJ43" s="74"/>
      <c r="BK43" s="75">
        <v>0</v>
      </c>
      <c r="BL43" s="75">
        <v>0</v>
      </c>
      <c r="BM43" s="74"/>
      <c r="BN43" s="75">
        <v>0</v>
      </c>
      <c r="BO43" s="74" t="s">
        <v>221</v>
      </c>
      <c r="BP43" s="74"/>
      <c r="BQ43" s="75">
        <v>0</v>
      </c>
      <c r="BR43" s="74" t="s">
        <v>221</v>
      </c>
      <c r="BS43" s="75">
        <v>0</v>
      </c>
      <c r="BT43" s="75">
        <v>0</v>
      </c>
      <c r="BU43" s="74" t="s">
        <v>221</v>
      </c>
      <c r="BV43" s="74"/>
      <c r="BW43" s="75">
        <v>0</v>
      </c>
      <c r="BX43" s="74" t="s">
        <v>221</v>
      </c>
      <c r="BY43" s="74"/>
      <c r="BZ43" s="75">
        <v>0</v>
      </c>
      <c r="CA43" s="75">
        <v>0</v>
      </c>
      <c r="CB43" s="74"/>
      <c r="CC43" s="75">
        <v>0</v>
      </c>
      <c r="CD43" s="75">
        <v>0</v>
      </c>
      <c r="CE43" s="75">
        <v>0</v>
      </c>
      <c r="CF43" s="74"/>
      <c r="CG43" s="74"/>
      <c r="CH43" s="74"/>
      <c r="CI43" s="75">
        <v>0</v>
      </c>
      <c r="CJ43" s="75">
        <v>0</v>
      </c>
      <c r="CK43" s="75">
        <v>0</v>
      </c>
    </row>
    <row r="44" spans="1:89" ht="15" customHeight="1">
      <c r="A44" s="72" t="s">
        <v>247</v>
      </c>
      <c r="B44" s="72"/>
      <c r="C44" s="72"/>
      <c r="D44" s="73">
        <v>163.29644999999999</v>
      </c>
      <c r="E44" s="73">
        <v>0</v>
      </c>
      <c r="F44" s="73">
        <v>0</v>
      </c>
      <c r="G44" s="73">
        <v>85.229820000000004</v>
      </c>
      <c r="H44" s="72"/>
      <c r="I44" s="73">
        <v>8.3628690360344802</v>
      </c>
      <c r="J44" s="72"/>
      <c r="K44" s="73">
        <v>2621.3175767811899</v>
      </c>
      <c r="L44" s="73">
        <v>0.67769211638895799</v>
      </c>
      <c r="M44" s="72" t="s">
        <v>221</v>
      </c>
      <c r="N44" s="73">
        <v>0</v>
      </c>
      <c r="O44" s="72"/>
      <c r="P44" s="73">
        <v>4.7878362038086797</v>
      </c>
      <c r="Q44" s="73">
        <v>2.9432035479034702</v>
      </c>
      <c r="R44" s="73">
        <v>0</v>
      </c>
      <c r="S44" s="72" t="s">
        <v>221</v>
      </c>
      <c r="T44" s="73">
        <v>5.2275623223445598</v>
      </c>
      <c r="U44" s="73">
        <v>0</v>
      </c>
      <c r="V44" s="73">
        <v>0</v>
      </c>
      <c r="W44" s="73">
        <v>0</v>
      </c>
      <c r="X44" s="72" t="s">
        <v>221</v>
      </c>
      <c r="Y44" s="72" t="s">
        <v>221</v>
      </c>
      <c r="Z44" s="73">
        <v>2.3067899999999999E-2</v>
      </c>
      <c r="AA44" s="73">
        <v>0.44636628</v>
      </c>
      <c r="AB44" s="72"/>
      <c r="AC44" s="73">
        <v>0</v>
      </c>
      <c r="AD44" s="72"/>
      <c r="AE44" s="73">
        <v>0</v>
      </c>
      <c r="AF44" s="73">
        <v>0</v>
      </c>
      <c r="AG44" s="72" t="s">
        <v>221</v>
      </c>
      <c r="AH44" s="73">
        <v>319.69025828820003</v>
      </c>
      <c r="AI44" s="72"/>
      <c r="AJ44" s="73">
        <v>0</v>
      </c>
      <c r="AK44" s="73">
        <v>0</v>
      </c>
      <c r="AL44" s="73">
        <v>0</v>
      </c>
      <c r="AM44" s="72"/>
      <c r="AN44" s="72"/>
      <c r="AO44" s="72" t="s">
        <v>221</v>
      </c>
      <c r="AP44" s="72"/>
      <c r="AQ44" s="73">
        <v>0</v>
      </c>
      <c r="AR44" s="72" t="s">
        <v>221</v>
      </c>
      <c r="AS44" s="72"/>
      <c r="AT44" s="73">
        <v>325.31927160965301</v>
      </c>
      <c r="AU44" s="72"/>
      <c r="AV44" s="73">
        <v>0</v>
      </c>
      <c r="AW44" s="73">
        <v>0</v>
      </c>
      <c r="AX44" s="72" t="s">
        <v>221</v>
      </c>
      <c r="AY44" s="72"/>
      <c r="AZ44" s="72"/>
      <c r="BA44" s="72"/>
      <c r="BB44" s="73">
        <v>39.1</v>
      </c>
      <c r="BC44" s="73">
        <v>6.43E-3</v>
      </c>
      <c r="BD44" s="73">
        <v>0</v>
      </c>
      <c r="BE44" s="73">
        <v>2.8512773722627699E-2</v>
      </c>
      <c r="BF44" s="72" t="s">
        <v>221</v>
      </c>
      <c r="BG44" s="72"/>
      <c r="BH44" s="72" t="s">
        <v>221</v>
      </c>
      <c r="BI44" s="73">
        <v>0</v>
      </c>
      <c r="BJ44" s="72"/>
      <c r="BK44" s="73">
        <v>0</v>
      </c>
      <c r="BL44" s="73">
        <v>8.4986999999999997E-3</v>
      </c>
      <c r="BM44" s="72"/>
      <c r="BN44" s="73">
        <v>1.7269740392627599</v>
      </c>
      <c r="BO44" s="72" t="s">
        <v>221</v>
      </c>
      <c r="BP44" s="72"/>
      <c r="BQ44" s="72" t="s">
        <v>221</v>
      </c>
      <c r="BR44" s="72" t="s">
        <v>221</v>
      </c>
      <c r="BS44" s="73">
        <v>0</v>
      </c>
      <c r="BT44" s="73">
        <v>0</v>
      </c>
      <c r="BU44" s="73">
        <v>0</v>
      </c>
      <c r="BV44" s="72"/>
      <c r="BW44" s="73">
        <v>24.972799999999999</v>
      </c>
      <c r="BX44" s="72" t="s">
        <v>221</v>
      </c>
      <c r="BY44" s="73">
        <v>36</v>
      </c>
      <c r="BZ44" s="73">
        <v>0</v>
      </c>
      <c r="CA44" s="73">
        <v>0</v>
      </c>
      <c r="CB44" s="72"/>
      <c r="CC44" s="73">
        <v>602.09786564855995</v>
      </c>
      <c r="CD44" s="73">
        <v>0</v>
      </c>
      <c r="CE44" s="73">
        <v>369.65347409346202</v>
      </c>
      <c r="CF44" s="72"/>
      <c r="CG44" s="72"/>
      <c r="CH44" s="72"/>
      <c r="CI44" s="73">
        <v>2665.68687581723</v>
      </c>
      <c r="CJ44" s="73">
        <v>1.7269740392627599</v>
      </c>
      <c r="CK44" s="73">
        <v>3639.1651895985101</v>
      </c>
    </row>
    <row r="45" spans="1:89" s="84" customFormat="1" ht="15" customHeight="1">
      <c r="A45" s="81" t="s">
        <v>154</v>
      </c>
      <c r="B45" s="83"/>
      <c r="C45" s="83"/>
      <c r="D45" s="82">
        <v>5.94909</v>
      </c>
      <c r="E45" s="82">
        <v>312.56</v>
      </c>
      <c r="F45" s="82">
        <v>1.9365000000000001</v>
      </c>
      <c r="G45" s="82">
        <v>5770.6172999999999</v>
      </c>
      <c r="H45" s="82">
        <v>0</v>
      </c>
      <c r="I45" s="83"/>
      <c r="J45" s="83" t="s">
        <v>221</v>
      </c>
      <c r="K45" s="82">
        <v>721.91720709953302</v>
      </c>
      <c r="L45" s="82">
        <v>9.6493409599602096</v>
      </c>
      <c r="M45" s="83"/>
      <c r="N45" s="82">
        <v>705.65541984255105</v>
      </c>
      <c r="O45" s="83"/>
      <c r="P45" s="82">
        <v>0</v>
      </c>
      <c r="Q45" s="82">
        <v>28.894844554013101</v>
      </c>
      <c r="R45" s="83" t="s">
        <v>221</v>
      </c>
      <c r="S45" s="82">
        <v>98.374923359901899</v>
      </c>
      <c r="T45" s="82">
        <v>4.08403306433169</v>
      </c>
      <c r="U45" s="83"/>
      <c r="V45" s="82">
        <v>1.33551</v>
      </c>
      <c r="W45" s="83" t="s">
        <v>221</v>
      </c>
      <c r="X45" s="82">
        <v>1069.72112998324</v>
      </c>
      <c r="Y45" s="82">
        <v>1579.5441000000001</v>
      </c>
      <c r="Z45" s="82">
        <v>0.89373179069999997</v>
      </c>
      <c r="AA45" s="82">
        <v>0</v>
      </c>
      <c r="AB45" s="82">
        <v>4.0596770728534697</v>
      </c>
      <c r="AC45" s="82">
        <v>741.888658202447</v>
      </c>
      <c r="AD45" s="82">
        <v>9.2253793548832093</v>
      </c>
      <c r="AE45" s="82">
        <v>182.43686001436899</v>
      </c>
      <c r="AF45" s="82">
        <v>1009.0008722452</v>
      </c>
      <c r="AG45" s="83" t="s">
        <v>221</v>
      </c>
      <c r="AH45" s="82">
        <v>77.511045698999993</v>
      </c>
      <c r="AI45" s="82">
        <v>195.001657824934</v>
      </c>
      <c r="AJ45" s="82">
        <v>732.09158000000002</v>
      </c>
      <c r="AK45" s="82">
        <v>261.73229204239402</v>
      </c>
      <c r="AL45" s="82">
        <v>0.103196029865153</v>
      </c>
      <c r="AM45" s="83"/>
      <c r="AN45" s="83"/>
      <c r="AO45" s="83" t="s">
        <v>221</v>
      </c>
      <c r="AP45" s="82">
        <v>1.40909571282629</v>
      </c>
      <c r="AQ45" s="82">
        <v>5.14294204374269</v>
      </c>
      <c r="AR45" s="83" t="s">
        <v>221</v>
      </c>
      <c r="AS45" s="82">
        <v>8410.8198963800005</v>
      </c>
      <c r="AT45" s="82">
        <v>773.21380871816905</v>
      </c>
      <c r="AU45" s="82">
        <v>396.31376004999998</v>
      </c>
      <c r="AV45" s="82">
        <v>3.31766657450926E-2</v>
      </c>
      <c r="AW45" s="82">
        <v>0</v>
      </c>
      <c r="AX45" s="83" t="s">
        <v>221</v>
      </c>
      <c r="AY45" s="83"/>
      <c r="AZ45" s="82">
        <v>0</v>
      </c>
      <c r="BA45" s="82">
        <v>90.610958145942703</v>
      </c>
      <c r="BB45" s="82">
        <v>66.2</v>
      </c>
      <c r="BC45" s="83"/>
      <c r="BD45" s="82">
        <v>121.666911296232</v>
      </c>
      <c r="BE45" s="82">
        <v>301.83622262773702</v>
      </c>
      <c r="BF45" s="83" t="s">
        <v>221</v>
      </c>
      <c r="BG45" s="82">
        <v>1.30194206357817</v>
      </c>
      <c r="BH45" s="82">
        <v>305.86933888013999</v>
      </c>
      <c r="BI45" s="82">
        <v>36.115994252423597</v>
      </c>
      <c r="BJ45" s="83"/>
      <c r="BK45" s="82">
        <v>8.3772900000000003</v>
      </c>
      <c r="BL45" s="82">
        <v>2.3067899999999999E-2</v>
      </c>
      <c r="BM45" s="83"/>
      <c r="BN45" s="82">
        <v>24.3503339536048</v>
      </c>
      <c r="BO45" s="83" t="s">
        <v>221</v>
      </c>
      <c r="BP45" s="82">
        <v>359.8</v>
      </c>
      <c r="BQ45" s="83" t="s">
        <v>221</v>
      </c>
      <c r="BR45" s="83" t="s">
        <v>221</v>
      </c>
      <c r="BS45" s="82">
        <v>1042.23342955521</v>
      </c>
      <c r="BT45" s="82">
        <v>77</v>
      </c>
      <c r="BU45" s="82">
        <v>2.9486756625361701</v>
      </c>
      <c r="BV45" s="83" t="s">
        <v>221</v>
      </c>
      <c r="BW45" s="82">
        <v>17321.758399999999</v>
      </c>
      <c r="BX45" s="82">
        <v>4581</v>
      </c>
      <c r="BY45" s="82">
        <v>13</v>
      </c>
      <c r="BZ45" s="82">
        <v>3850.40061125695</v>
      </c>
      <c r="CA45" s="82">
        <v>1558.7031297598801</v>
      </c>
      <c r="CB45" s="83"/>
      <c r="CC45" s="82">
        <v>27458.5630764788</v>
      </c>
      <c r="CD45" s="82">
        <v>3.31766657450926E-2</v>
      </c>
      <c r="CE45" s="82">
        <v>5424.4734857910198</v>
      </c>
      <c r="CF45" s="83"/>
      <c r="CG45" s="83"/>
      <c r="CH45" s="83"/>
      <c r="CI45" s="82">
        <v>734.91720709953302</v>
      </c>
      <c r="CJ45" s="82">
        <v>8438.1189059961398</v>
      </c>
      <c r="CK45" s="82">
        <v>47465.209593048101</v>
      </c>
    </row>
    <row r="46" spans="1:89" ht="15" customHeight="1">
      <c r="A46" s="72" t="s">
        <v>155</v>
      </c>
      <c r="B46" s="72"/>
      <c r="C46" s="72"/>
      <c r="D46" s="73">
        <v>0</v>
      </c>
      <c r="E46" s="72"/>
      <c r="F46" s="73">
        <v>0</v>
      </c>
      <c r="G46" s="72" t="s">
        <v>221</v>
      </c>
      <c r="H46" s="72"/>
      <c r="I46" s="72"/>
      <c r="J46" s="72"/>
      <c r="K46" s="73">
        <v>185.09656552999999</v>
      </c>
      <c r="L46" s="73">
        <v>5.8754041283262897</v>
      </c>
      <c r="M46" s="73">
        <v>3257.43021081813</v>
      </c>
      <c r="N46" s="72"/>
      <c r="O46" s="72"/>
      <c r="P46" s="73">
        <v>0</v>
      </c>
      <c r="Q46" s="73">
        <v>0.42311521622526199</v>
      </c>
      <c r="R46" s="72" t="s">
        <v>221</v>
      </c>
      <c r="S46" s="73">
        <v>0</v>
      </c>
      <c r="T46" s="73">
        <v>0</v>
      </c>
      <c r="U46" s="72"/>
      <c r="V46" s="73">
        <v>0</v>
      </c>
      <c r="W46" s="73">
        <v>0</v>
      </c>
      <c r="X46" s="72" t="s">
        <v>221</v>
      </c>
      <c r="Y46" s="72" t="s">
        <v>221</v>
      </c>
      <c r="Z46" s="73">
        <v>0</v>
      </c>
      <c r="AA46" s="73">
        <v>0</v>
      </c>
      <c r="AB46" s="72"/>
      <c r="AC46" s="73">
        <v>0</v>
      </c>
      <c r="AD46" s="72"/>
      <c r="AE46" s="73">
        <v>0</v>
      </c>
      <c r="AF46" s="73">
        <v>0.99135295000000001</v>
      </c>
      <c r="AG46" s="73">
        <v>0</v>
      </c>
      <c r="AH46" s="73">
        <v>0</v>
      </c>
      <c r="AI46" s="72" t="s">
        <v>221</v>
      </c>
      <c r="AJ46" s="73">
        <v>0</v>
      </c>
      <c r="AK46" s="73">
        <v>0</v>
      </c>
      <c r="AL46" s="73">
        <v>0</v>
      </c>
      <c r="AM46" s="72"/>
      <c r="AN46" s="72"/>
      <c r="AO46" s="72"/>
      <c r="AP46" s="72"/>
      <c r="AQ46" s="72"/>
      <c r="AR46" s="72"/>
      <c r="AS46" s="73">
        <v>638.53800000000001</v>
      </c>
      <c r="AT46" s="73">
        <v>0</v>
      </c>
      <c r="AU46" s="72"/>
      <c r="AV46" s="73">
        <v>0</v>
      </c>
      <c r="AW46" s="73">
        <v>0</v>
      </c>
      <c r="AX46" s="72" t="s">
        <v>221</v>
      </c>
      <c r="AY46" s="72"/>
      <c r="AZ46" s="72"/>
      <c r="BA46" s="72"/>
      <c r="BB46" s="73">
        <v>13.2</v>
      </c>
      <c r="BC46" s="72"/>
      <c r="BD46" s="73">
        <v>0</v>
      </c>
      <c r="BE46" s="73">
        <v>0</v>
      </c>
      <c r="BF46" s="72" t="s">
        <v>221</v>
      </c>
      <c r="BG46" s="72"/>
      <c r="BH46" s="73">
        <v>0</v>
      </c>
      <c r="BI46" s="73">
        <v>0</v>
      </c>
      <c r="BJ46" s="72"/>
      <c r="BK46" s="73">
        <v>0</v>
      </c>
      <c r="BL46" s="73">
        <v>0</v>
      </c>
      <c r="BM46" s="72"/>
      <c r="BN46" s="73">
        <v>0</v>
      </c>
      <c r="BO46" s="72" t="s">
        <v>221</v>
      </c>
      <c r="BP46" s="72"/>
      <c r="BQ46" s="72" t="s">
        <v>221</v>
      </c>
      <c r="BR46" s="72" t="s">
        <v>221</v>
      </c>
      <c r="BS46" s="73">
        <v>0.1898745</v>
      </c>
      <c r="BT46" s="73">
        <v>0</v>
      </c>
      <c r="BU46" s="73">
        <v>0</v>
      </c>
      <c r="BV46" s="72"/>
      <c r="BW46" s="73">
        <v>0</v>
      </c>
      <c r="BX46" s="72" t="s">
        <v>221</v>
      </c>
      <c r="BY46" s="72"/>
      <c r="BZ46" s="73">
        <v>1.18122745</v>
      </c>
      <c r="CA46" s="73">
        <v>3257.43021081813</v>
      </c>
      <c r="CB46" s="72"/>
      <c r="CC46" s="73">
        <v>6.2985193445515497</v>
      </c>
      <c r="CD46" s="73">
        <v>0</v>
      </c>
      <c r="CE46" s="73">
        <v>13.2</v>
      </c>
      <c r="CF46" s="72"/>
      <c r="CG46" s="72"/>
      <c r="CH46" s="72"/>
      <c r="CI46" s="73">
        <v>185.09656552999999</v>
      </c>
      <c r="CJ46" s="73">
        <v>638.53800000000001</v>
      </c>
      <c r="CK46" s="73">
        <v>4101.74452314268</v>
      </c>
    </row>
    <row r="47" spans="1:89" s="79" customFormat="1" ht="15" customHeight="1">
      <c r="A47" s="76" t="s">
        <v>156</v>
      </c>
      <c r="B47" s="77">
        <v>0</v>
      </c>
      <c r="C47" s="78"/>
      <c r="D47" s="77">
        <v>32.173650000000002</v>
      </c>
      <c r="E47" s="77">
        <v>50.22</v>
      </c>
      <c r="F47" s="77">
        <v>56.325800000000001</v>
      </c>
      <c r="G47" s="77">
        <v>82.558800000000005</v>
      </c>
      <c r="H47" s="78"/>
      <c r="I47" s="77">
        <v>22.00996555</v>
      </c>
      <c r="J47" s="77">
        <v>4.2211644161302402E-2</v>
      </c>
      <c r="K47" s="77">
        <v>2222.0955988671599</v>
      </c>
      <c r="L47" s="77">
        <v>112.695846804277</v>
      </c>
      <c r="M47" s="77">
        <v>19242.0862613629</v>
      </c>
      <c r="N47" s="77">
        <v>139.186333120565</v>
      </c>
      <c r="O47" s="78"/>
      <c r="P47" s="77">
        <v>0.53442936543783703</v>
      </c>
      <c r="Q47" s="77">
        <v>1.2405315024508501</v>
      </c>
      <c r="R47" s="77">
        <v>0</v>
      </c>
      <c r="S47" s="77">
        <v>77.586844179731997</v>
      </c>
      <c r="T47" s="77">
        <v>205.01845982945099</v>
      </c>
      <c r="U47" s="78"/>
      <c r="V47" s="77">
        <v>19.789829999999998</v>
      </c>
      <c r="W47" s="77">
        <v>62.023980346334</v>
      </c>
      <c r="X47" s="77">
        <v>1135.42616317394</v>
      </c>
      <c r="Y47" s="77">
        <v>1025.9145000000001</v>
      </c>
      <c r="Z47" s="77">
        <v>17.1959004936</v>
      </c>
      <c r="AA47" s="77">
        <v>1.1764999999999999E-2</v>
      </c>
      <c r="AB47" s="78"/>
      <c r="AC47" s="77">
        <v>211.77118820669199</v>
      </c>
      <c r="AD47" s="77">
        <v>0.69211647312056701</v>
      </c>
      <c r="AE47" s="77">
        <v>88.1709733702818</v>
      </c>
      <c r="AF47" s="77">
        <v>361.92668145689998</v>
      </c>
      <c r="AG47" s="77">
        <v>835.30079999999998</v>
      </c>
      <c r="AH47" s="77">
        <v>207.6250755051</v>
      </c>
      <c r="AI47" s="77">
        <v>108.76989389920401</v>
      </c>
      <c r="AJ47" s="77">
        <v>1384.2592199999999</v>
      </c>
      <c r="AK47" s="77">
        <v>189.13130709152099</v>
      </c>
      <c r="AL47" s="78" t="s">
        <v>221</v>
      </c>
      <c r="AM47" s="78"/>
      <c r="AN47" s="77">
        <v>594.70699999999999</v>
      </c>
      <c r="AO47" s="77">
        <v>0</v>
      </c>
      <c r="AP47" s="77">
        <v>1.0568217846197201</v>
      </c>
      <c r="AQ47" s="77">
        <v>0.23334255662534301</v>
      </c>
      <c r="AR47" s="78" t="s">
        <v>221</v>
      </c>
      <c r="AS47" s="77">
        <v>1385.4137519999999</v>
      </c>
      <c r="AT47" s="77">
        <v>140.05515780427601</v>
      </c>
      <c r="AU47" s="77">
        <v>165.58658921467401</v>
      </c>
      <c r="AV47" s="77">
        <v>2.4771910423002499</v>
      </c>
      <c r="AW47" s="77">
        <v>0.70045290127055404</v>
      </c>
      <c r="AX47" s="77">
        <v>9747.0376199999992</v>
      </c>
      <c r="AY47" s="77">
        <v>467.60578738022599</v>
      </c>
      <c r="AZ47" s="77">
        <v>1.4067656765676599</v>
      </c>
      <c r="BA47" s="77">
        <v>10.1668747125682</v>
      </c>
      <c r="BB47" s="78"/>
      <c r="BC47" s="78"/>
      <c r="BD47" s="77">
        <v>90.511719701772904</v>
      </c>
      <c r="BE47" s="77">
        <v>177.32093978102199</v>
      </c>
      <c r="BF47" s="78" t="s">
        <v>221</v>
      </c>
      <c r="BG47" s="77">
        <v>47.737875664532901</v>
      </c>
      <c r="BH47" s="77">
        <v>1603.29475499967</v>
      </c>
      <c r="BI47" s="77">
        <v>21.010939676604899</v>
      </c>
      <c r="BJ47" s="78"/>
      <c r="BK47" s="77">
        <v>41.643630000000002</v>
      </c>
      <c r="BL47" s="77">
        <v>2.5034741999999999</v>
      </c>
      <c r="BM47" s="78"/>
      <c r="BN47" s="77">
        <v>94.897223457488394</v>
      </c>
      <c r="BO47" s="78" t="s">
        <v>221</v>
      </c>
      <c r="BP47" s="77">
        <v>324.68099999999998</v>
      </c>
      <c r="BQ47" s="77">
        <v>429.51684202362799</v>
      </c>
      <c r="BR47" s="78" t="s">
        <v>221</v>
      </c>
      <c r="BS47" s="77">
        <v>1418.8825172078</v>
      </c>
      <c r="BT47" s="77">
        <v>0</v>
      </c>
      <c r="BU47" s="77">
        <v>51.265069018849097</v>
      </c>
      <c r="BV47" s="77">
        <v>12.8</v>
      </c>
      <c r="BW47" s="77">
        <v>451.07119999999998</v>
      </c>
      <c r="BX47" s="77">
        <v>5304</v>
      </c>
      <c r="BY47" s="77">
        <v>1003</v>
      </c>
      <c r="BZ47" s="77">
        <v>4323.52598644932</v>
      </c>
      <c r="CA47" s="77">
        <v>19844.7603846889</v>
      </c>
      <c r="CB47" s="78"/>
      <c r="CC47" s="77">
        <v>16618.609138845601</v>
      </c>
      <c r="CD47" s="77">
        <v>2.4771910423002499</v>
      </c>
      <c r="CE47" s="77">
        <v>5444.6013521697096</v>
      </c>
      <c r="CF47" s="78"/>
      <c r="CG47" s="78"/>
      <c r="CH47" s="77">
        <v>0</v>
      </c>
      <c r="CI47" s="77">
        <v>3247.1055644171602</v>
      </c>
      <c r="CJ47" s="77">
        <v>2001.2890504344</v>
      </c>
      <c r="CK47" s="77">
        <v>51482.368668047297</v>
      </c>
    </row>
    <row r="48" spans="1:89" ht="15" customHeight="1">
      <c r="A48" s="72" t="s">
        <v>248</v>
      </c>
      <c r="B48" s="72"/>
      <c r="C48" s="72"/>
      <c r="D48" s="73">
        <v>0</v>
      </c>
      <c r="E48" s="72"/>
      <c r="F48" s="73">
        <v>0</v>
      </c>
      <c r="G48" s="72"/>
      <c r="H48" s="72"/>
      <c r="I48" s="72"/>
      <c r="J48" s="72"/>
      <c r="K48" s="73">
        <v>0</v>
      </c>
      <c r="L48" s="73">
        <v>0</v>
      </c>
      <c r="M48" s="72" t="s">
        <v>221</v>
      </c>
      <c r="N48" s="73">
        <v>0</v>
      </c>
      <c r="O48" s="72"/>
      <c r="P48" s="73">
        <v>0</v>
      </c>
      <c r="Q48" s="73">
        <v>0</v>
      </c>
      <c r="R48" s="73">
        <v>0</v>
      </c>
      <c r="S48" s="73">
        <v>0</v>
      </c>
      <c r="T48" s="73">
        <v>0</v>
      </c>
      <c r="U48" s="72"/>
      <c r="V48" s="73">
        <v>0</v>
      </c>
      <c r="W48" s="73">
        <v>0</v>
      </c>
      <c r="X48" s="72"/>
      <c r="Y48" s="73">
        <v>0</v>
      </c>
      <c r="Z48" s="73">
        <v>0</v>
      </c>
      <c r="AA48" s="73">
        <v>0</v>
      </c>
      <c r="AB48" s="72"/>
      <c r="AC48" s="73">
        <v>0</v>
      </c>
      <c r="AD48" s="72"/>
      <c r="AE48" s="73">
        <v>0</v>
      </c>
      <c r="AF48" s="72"/>
      <c r="AG48" s="73">
        <v>0</v>
      </c>
      <c r="AH48" s="73">
        <v>0</v>
      </c>
      <c r="AI48" s="72"/>
      <c r="AJ48" s="73">
        <v>0</v>
      </c>
      <c r="AK48" s="73">
        <v>0</v>
      </c>
      <c r="AL48" s="73">
        <v>0</v>
      </c>
      <c r="AM48" s="72"/>
      <c r="AN48" s="72"/>
      <c r="AO48" s="72"/>
      <c r="AP48" s="72"/>
      <c r="AQ48" s="72"/>
      <c r="AR48" s="72"/>
      <c r="AS48" s="72"/>
      <c r="AT48" s="73">
        <v>0</v>
      </c>
      <c r="AU48" s="72"/>
      <c r="AV48" s="73">
        <v>0</v>
      </c>
      <c r="AW48" s="73">
        <v>0</v>
      </c>
      <c r="AX48" s="73">
        <v>0</v>
      </c>
      <c r="AY48" s="72"/>
      <c r="AZ48" s="72"/>
      <c r="BA48" s="72"/>
      <c r="BB48" s="72"/>
      <c r="BC48" s="72"/>
      <c r="BD48" s="73">
        <v>0</v>
      </c>
      <c r="BE48" s="73">
        <v>0</v>
      </c>
      <c r="BF48" s="72" t="s">
        <v>221</v>
      </c>
      <c r="BG48" s="72"/>
      <c r="BH48" s="73">
        <v>0</v>
      </c>
      <c r="BI48" s="73">
        <v>0</v>
      </c>
      <c r="BJ48" s="72"/>
      <c r="BK48" s="73">
        <v>0</v>
      </c>
      <c r="BL48" s="73">
        <v>0</v>
      </c>
      <c r="BM48" s="72"/>
      <c r="BN48" s="73">
        <v>0</v>
      </c>
      <c r="BO48" s="72"/>
      <c r="BP48" s="72"/>
      <c r="BQ48" s="73">
        <v>0</v>
      </c>
      <c r="BR48" s="72" t="s">
        <v>221</v>
      </c>
      <c r="BS48" s="73">
        <v>0</v>
      </c>
      <c r="BT48" s="73">
        <v>0</v>
      </c>
      <c r="BU48" s="73">
        <v>0</v>
      </c>
      <c r="BV48" s="72"/>
      <c r="BW48" s="73">
        <v>0</v>
      </c>
      <c r="BX48" s="72" t="s">
        <v>221</v>
      </c>
      <c r="BY48" s="72"/>
      <c r="BZ48" s="73">
        <v>0</v>
      </c>
      <c r="CA48" s="73">
        <v>0</v>
      </c>
      <c r="CB48" s="72"/>
      <c r="CC48" s="73">
        <v>0</v>
      </c>
      <c r="CD48" s="73">
        <v>0</v>
      </c>
      <c r="CE48" s="73">
        <v>0</v>
      </c>
      <c r="CF48" s="72"/>
      <c r="CG48" s="72"/>
      <c r="CH48" s="72"/>
      <c r="CI48" s="73">
        <v>0</v>
      </c>
      <c r="CJ48" s="73">
        <v>0</v>
      </c>
      <c r="CK48" s="73">
        <v>0</v>
      </c>
    </row>
    <row r="49" spans="1:89" ht="15" customHeight="1">
      <c r="A49" s="72" t="s">
        <v>249</v>
      </c>
      <c r="B49" s="74"/>
      <c r="C49" s="74"/>
      <c r="D49" s="75">
        <v>0</v>
      </c>
      <c r="E49" s="74"/>
      <c r="F49" s="75">
        <v>0</v>
      </c>
      <c r="G49" s="74"/>
      <c r="H49" s="74"/>
      <c r="I49" s="74"/>
      <c r="J49" s="74"/>
      <c r="K49" s="75">
        <v>0</v>
      </c>
      <c r="L49" s="75">
        <v>0</v>
      </c>
      <c r="M49" s="74" t="s">
        <v>221</v>
      </c>
      <c r="N49" s="75">
        <v>0</v>
      </c>
      <c r="O49" s="74"/>
      <c r="P49" s="75">
        <v>0</v>
      </c>
      <c r="Q49" s="75">
        <v>0</v>
      </c>
      <c r="R49" s="75">
        <v>0</v>
      </c>
      <c r="S49" s="75">
        <v>0</v>
      </c>
      <c r="T49" s="75">
        <v>0</v>
      </c>
      <c r="U49" s="74"/>
      <c r="V49" s="75">
        <v>0</v>
      </c>
      <c r="W49" s="75">
        <v>0</v>
      </c>
      <c r="X49" s="74" t="s">
        <v>221</v>
      </c>
      <c r="Y49" s="75">
        <v>0</v>
      </c>
      <c r="Z49" s="75">
        <v>0</v>
      </c>
      <c r="AA49" s="75">
        <v>0</v>
      </c>
      <c r="AB49" s="74"/>
      <c r="AC49" s="75">
        <v>0</v>
      </c>
      <c r="AD49" s="74"/>
      <c r="AE49" s="75">
        <v>0</v>
      </c>
      <c r="AF49" s="74"/>
      <c r="AG49" s="75">
        <v>0</v>
      </c>
      <c r="AH49" s="75">
        <v>0</v>
      </c>
      <c r="AI49" s="74"/>
      <c r="AJ49" s="75">
        <v>0</v>
      </c>
      <c r="AK49" s="75">
        <v>0</v>
      </c>
      <c r="AL49" s="75">
        <v>0</v>
      </c>
      <c r="AM49" s="74"/>
      <c r="AN49" s="74"/>
      <c r="AO49" s="74"/>
      <c r="AP49" s="74"/>
      <c r="AQ49" s="74"/>
      <c r="AR49" s="74"/>
      <c r="AS49" s="74"/>
      <c r="AT49" s="75">
        <v>0</v>
      </c>
      <c r="AU49" s="74"/>
      <c r="AV49" s="75">
        <v>0</v>
      </c>
      <c r="AW49" s="75">
        <v>0</v>
      </c>
      <c r="AX49" s="75">
        <v>0</v>
      </c>
      <c r="AY49" s="74"/>
      <c r="AZ49" s="74"/>
      <c r="BA49" s="74"/>
      <c r="BB49" s="74"/>
      <c r="BC49" s="74"/>
      <c r="BD49" s="75">
        <v>0</v>
      </c>
      <c r="BE49" s="75">
        <v>0</v>
      </c>
      <c r="BF49" s="74" t="s">
        <v>221</v>
      </c>
      <c r="BG49" s="74"/>
      <c r="BH49" s="75">
        <v>0</v>
      </c>
      <c r="BI49" s="75">
        <v>0</v>
      </c>
      <c r="BJ49" s="74"/>
      <c r="BK49" s="75">
        <v>0</v>
      </c>
      <c r="BL49" s="75">
        <v>0</v>
      </c>
      <c r="BM49" s="74"/>
      <c r="BN49" s="75">
        <v>0</v>
      </c>
      <c r="BO49" s="74" t="s">
        <v>221</v>
      </c>
      <c r="BP49" s="74"/>
      <c r="BQ49" s="75">
        <v>0</v>
      </c>
      <c r="BR49" s="74" t="s">
        <v>221</v>
      </c>
      <c r="BS49" s="75">
        <v>0</v>
      </c>
      <c r="BT49" s="75">
        <v>0</v>
      </c>
      <c r="BU49" s="75">
        <v>0</v>
      </c>
      <c r="BV49" s="74"/>
      <c r="BW49" s="75">
        <v>0</v>
      </c>
      <c r="BX49" s="74"/>
      <c r="BY49" s="74"/>
      <c r="BZ49" s="75">
        <v>0</v>
      </c>
      <c r="CA49" s="75">
        <v>0</v>
      </c>
      <c r="CB49" s="74"/>
      <c r="CC49" s="75">
        <v>0</v>
      </c>
      <c r="CD49" s="75">
        <v>0</v>
      </c>
      <c r="CE49" s="75">
        <v>0</v>
      </c>
      <c r="CF49" s="74"/>
      <c r="CG49" s="74"/>
      <c r="CH49" s="74"/>
      <c r="CI49" s="75">
        <v>0</v>
      </c>
      <c r="CJ49" s="75">
        <v>0</v>
      </c>
      <c r="CK49" s="75">
        <v>0</v>
      </c>
    </row>
    <row r="50" spans="1:89" ht="15" customHeight="1">
      <c r="A50" s="72" t="s">
        <v>250</v>
      </c>
      <c r="B50" s="72"/>
      <c r="C50" s="72"/>
      <c r="D50" s="73">
        <v>0.48564000000000002</v>
      </c>
      <c r="E50" s="73">
        <v>0</v>
      </c>
      <c r="F50" s="73">
        <v>0</v>
      </c>
      <c r="G50" s="73">
        <v>8.7415199999999995</v>
      </c>
      <c r="H50" s="72"/>
      <c r="I50" s="73">
        <v>18.95022616</v>
      </c>
      <c r="J50" s="72"/>
      <c r="K50" s="73">
        <v>54.775613322749003</v>
      </c>
      <c r="L50" s="73">
        <v>0</v>
      </c>
      <c r="M50" s="72" t="s">
        <v>221</v>
      </c>
      <c r="N50" s="73">
        <v>0</v>
      </c>
      <c r="O50" s="72"/>
      <c r="P50" s="73">
        <v>119.661197037656</v>
      </c>
      <c r="Q50" s="73">
        <v>0</v>
      </c>
      <c r="R50" s="73">
        <v>0</v>
      </c>
      <c r="S50" s="73">
        <v>0</v>
      </c>
      <c r="T50" s="73">
        <v>5.2275623223445598</v>
      </c>
      <c r="U50" s="73">
        <v>0.16204502000000001</v>
      </c>
      <c r="V50" s="73">
        <v>0</v>
      </c>
      <c r="W50" s="73">
        <v>0</v>
      </c>
      <c r="X50" s="72" t="s">
        <v>221</v>
      </c>
      <c r="Y50" s="72" t="s">
        <v>221</v>
      </c>
      <c r="Z50" s="73">
        <v>7.7678117999999997E-3</v>
      </c>
      <c r="AA50" s="73">
        <v>14.608930557199299</v>
      </c>
      <c r="AB50" s="73">
        <v>2.0195732047389301</v>
      </c>
      <c r="AC50" s="73">
        <v>0.12857253116196499</v>
      </c>
      <c r="AD50" s="72"/>
      <c r="AE50" s="73">
        <v>0</v>
      </c>
      <c r="AF50" s="73">
        <v>0.104697</v>
      </c>
      <c r="AG50" s="72" t="s">
        <v>221</v>
      </c>
      <c r="AH50" s="73">
        <v>4.2780027599999999E-2</v>
      </c>
      <c r="AI50" s="72"/>
      <c r="AJ50" s="73">
        <v>0</v>
      </c>
      <c r="AK50" s="73">
        <v>0</v>
      </c>
      <c r="AL50" s="73">
        <v>0</v>
      </c>
      <c r="AM50" s="72"/>
      <c r="AN50" s="72"/>
      <c r="AO50" s="72"/>
      <c r="AP50" s="72"/>
      <c r="AQ50" s="72"/>
      <c r="AR50" s="73">
        <v>0</v>
      </c>
      <c r="AS50" s="72"/>
      <c r="AT50" s="73">
        <v>143.17006823413001</v>
      </c>
      <c r="AU50" s="72"/>
      <c r="AV50" s="73">
        <v>0.110588885816975</v>
      </c>
      <c r="AW50" s="73">
        <v>0</v>
      </c>
      <c r="AX50" s="72" t="s">
        <v>221</v>
      </c>
      <c r="AY50" s="72"/>
      <c r="AZ50" s="72"/>
      <c r="BA50" s="72"/>
      <c r="BB50" s="73">
        <v>683.1</v>
      </c>
      <c r="BC50" s="72"/>
      <c r="BD50" s="72" t="s">
        <v>221</v>
      </c>
      <c r="BE50" s="73">
        <v>0</v>
      </c>
      <c r="BF50" s="72" t="s">
        <v>221</v>
      </c>
      <c r="BG50" s="72"/>
      <c r="BH50" s="73">
        <v>0</v>
      </c>
      <c r="BI50" s="73">
        <v>0</v>
      </c>
      <c r="BJ50" s="72"/>
      <c r="BK50" s="73">
        <v>0</v>
      </c>
      <c r="BL50" s="73">
        <v>0</v>
      </c>
      <c r="BM50" s="72"/>
      <c r="BN50" s="73">
        <v>0</v>
      </c>
      <c r="BO50" s="72" t="s">
        <v>221</v>
      </c>
      <c r="BP50" s="72"/>
      <c r="BQ50" s="72" t="s">
        <v>221</v>
      </c>
      <c r="BR50" s="72" t="s">
        <v>221</v>
      </c>
      <c r="BS50" s="73">
        <v>0</v>
      </c>
      <c r="BT50" s="73">
        <v>0</v>
      </c>
      <c r="BU50" s="73">
        <v>0</v>
      </c>
      <c r="BV50" s="72"/>
      <c r="BW50" s="73">
        <v>0</v>
      </c>
      <c r="BX50" s="72" t="s">
        <v>221</v>
      </c>
      <c r="BY50" s="73">
        <v>323</v>
      </c>
      <c r="BZ50" s="73">
        <v>0.104697</v>
      </c>
      <c r="CA50" s="73">
        <v>0</v>
      </c>
      <c r="CB50" s="72"/>
      <c r="CC50" s="73">
        <v>14.6338426929065</v>
      </c>
      <c r="CD50" s="73">
        <v>0.110588885816975</v>
      </c>
      <c r="CE50" s="73">
        <v>962.72181405372396</v>
      </c>
      <c r="CF50" s="72"/>
      <c r="CG50" s="72"/>
      <c r="CH50" s="72"/>
      <c r="CI50" s="73">
        <v>396.725839482749</v>
      </c>
      <c r="CJ50" s="73">
        <v>0</v>
      </c>
      <c r="CK50" s="73">
        <v>1374.2967821151999</v>
      </c>
    </row>
    <row r="51" spans="1:89" ht="15" customHeight="1">
      <c r="A51" s="72" t="s">
        <v>251</v>
      </c>
      <c r="B51" s="74"/>
      <c r="C51" s="74"/>
      <c r="D51" s="75">
        <v>0</v>
      </c>
      <c r="E51" s="74"/>
      <c r="F51" s="75">
        <v>0</v>
      </c>
      <c r="G51" s="74"/>
      <c r="H51" s="74"/>
      <c r="I51" s="74"/>
      <c r="J51" s="74"/>
      <c r="K51" s="75">
        <v>0</v>
      </c>
      <c r="L51" s="75">
        <v>0</v>
      </c>
      <c r="M51" s="74" t="s">
        <v>221</v>
      </c>
      <c r="N51" s="75">
        <v>0</v>
      </c>
      <c r="O51" s="74"/>
      <c r="P51" s="75">
        <v>0</v>
      </c>
      <c r="Q51" s="75">
        <v>0</v>
      </c>
      <c r="R51" s="75">
        <v>0</v>
      </c>
      <c r="S51" s="75">
        <v>0</v>
      </c>
      <c r="T51" s="75">
        <v>0</v>
      </c>
      <c r="U51" s="74"/>
      <c r="V51" s="75">
        <v>0</v>
      </c>
      <c r="W51" s="75">
        <v>0</v>
      </c>
      <c r="X51" s="74"/>
      <c r="Y51" s="75">
        <v>0</v>
      </c>
      <c r="Z51" s="75">
        <v>0</v>
      </c>
      <c r="AA51" s="75">
        <v>0</v>
      </c>
      <c r="AB51" s="74"/>
      <c r="AC51" s="75">
        <v>0</v>
      </c>
      <c r="AD51" s="74"/>
      <c r="AE51" s="75">
        <v>0</v>
      </c>
      <c r="AF51" s="74"/>
      <c r="AG51" s="75">
        <v>0</v>
      </c>
      <c r="AH51" s="75">
        <v>0</v>
      </c>
      <c r="AI51" s="74"/>
      <c r="AJ51" s="75">
        <v>0</v>
      </c>
      <c r="AK51" s="75">
        <v>0</v>
      </c>
      <c r="AL51" s="75">
        <v>0</v>
      </c>
      <c r="AM51" s="74"/>
      <c r="AN51" s="74"/>
      <c r="AO51" s="74"/>
      <c r="AP51" s="74"/>
      <c r="AQ51" s="74"/>
      <c r="AR51" s="74"/>
      <c r="AS51" s="75">
        <v>0.03</v>
      </c>
      <c r="AT51" s="75">
        <v>0</v>
      </c>
      <c r="AU51" s="74"/>
      <c r="AV51" s="75">
        <v>0</v>
      </c>
      <c r="AW51" s="75">
        <v>0</v>
      </c>
      <c r="AX51" s="75">
        <v>0</v>
      </c>
      <c r="AY51" s="74"/>
      <c r="AZ51" s="74"/>
      <c r="BA51" s="74"/>
      <c r="BB51" s="74"/>
      <c r="BC51" s="74"/>
      <c r="BD51" s="75">
        <v>0</v>
      </c>
      <c r="BE51" s="75">
        <v>0</v>
      </c>
      <c r="BF51" s="74" t="s">
        <v>221</v>
      </c>
      <c r="BG51" s="74"/>
      <c r="BH51" s="75">
        <v>0</v>
      </c>
      <c r="BI51" s="75">
        <v>0</v>
      </c>
      <c r="BJ51" s="74"/>
      <c r="BK51" s="75">
        <v>0</v>
      </c>
      <c r="BL51" s="75">
        <v>0</v>
      </c>
      <c r="BM51" s="74"/>
      <c r="BN51" s="75">
        <v>0</v>
      </c>
      <c r="BO51" s="74"/>
      <c r="BP51" s="75">
        <v>5.0380000000000003</v>
      </c>
      <c r="BQ51" s="75">
        <v>0</v>
      </c>
      <c r="BR51" s="74" t="s">
        <v>221</v>
      </c>
      <c r="BS51" s="75">
        <v>0</v>
      </c>
      <c r="BT51" s="75">
        <v>0</v>
      </c>
      <c r="BU51" s="75">
        <v>0</v>
      </c>
      <c r="BV51" s="74"/>
      <c r="BW51" s="75">
        <v>0</v>
      </c>
      <c r="BX51" s="74" t="s">
        <v>221</v>
      </c>
      <c r="BY51" s="74"/>
      <c r="BZ51" s="75">
        <v>5.0380000000000003</v>
      </c>
      <c r="CA51" s="75">
        <v>0</v>
      </c>
      <c r="CB51" s="74"/>
      <c r="CC51" s="75">
        <v>0</v>
      </c>
      <c r="CD51" s="75">
        <v>0</v>
      </c>
      <c r="CE51" s="75">
        <v>0</v>
      </c>
      <c r="CF51" s="74"/>
      <c r="CG51" s="74"/>
      <c r="CH51" s="74"/>
      <c r="CI51" s="75">
        <v>0</v>
      </c>
      <c r="CJ51" s="75">
        <v>0.03</v>
      </c>
      <c r="CK51" s="75">
        <v>5.0679999999999996</v>
      </c>
    </row>
    <row r="52" spans="1:89" ht="15" customHeight="1">
      <c r="A52" s="72" t="s">
        <v>252</v>
      </c>
      <c r="B52" s="72"/>
      <c r="C52" s="72"/>
      <c r="D52" s="73">
        <v>0</v>
      </c>
      <c r="E52" s="72"/>
      <c r="F52" s="73">
        <v>0</v>
      </c>
      <c r="G52" s="72" t="s">
        <v>221</v>
      </c>
      <c r="H52" s="72"/>
      <c r="I52" s="72"/>
      <c r="J52" s="72"/>
      <c r="K52" s="73">
        <v>0</v>
      </c>
      <c r="L52" s="73">
        <v>0</v>
      </c>
      <c r="M52" s="72" t="s">
        <v>221</v>
      </c>
      <c r="N52" s="73">
        <v>0</v>
      </c>
      <c r="O52" s="72"/>
      <c r="P52" s="73">
        <v>0</v>
      </c>
      <c r="Q52" s="73">
        <v>0</v>
      </c>
      <c r="R52" s="73">
        <v>0</v>
      </c>
      <c r="S52" s="73">
        <v>0</v>
      </c>
      <c r="T52" s="73">
        <v>0</v>
      </c>
      <c r="U52" s="72"/>
      <c r="V52" s="73">
        <v>0</v>
      </c>
      <c r="W52" s="72" t="s">
        <v>221</v>
      </c>
      <c r="X52" s="72" t="s">
        <v>221</v>
      </c>
      <c r="Y52" s="73">
        <v>0</v>
      </c>
      <c r="Z52" s="73">
        <v>0</v>
      </c>
      <c r="AA52" s="73">
        <v>0</v>
      </c>
      <c r="AB52" s="72"/>
      <c r="AC52" s="73">
        <v>0</v>
      </c>
      <c r="AD52" s="72"/>
      <c r="AE52" s="73">
        <v>0</v>
      </c>
      <c r="AF52" s="72"/>
      <c r="AG52" s="73">
        <v>0</v>
      </c>
      <c r="AH52" s="73">
        <v>0</v>
      </c>
      <c r="AI52" s="72"/>
      <c r="AJ52" s="73">
        <v>0</v>
      </c>
      <c r="AK52" s="73">
        <v>0</v>
      </c>
      <c r="AL52" s="73">
        <v>0</v>
      </c>
      <c r="AM52" s="72"/>
      <c r="AN52" s="72"/>
      <c r="AO52" s="72"/>
      <c r="AP52" s="72"/>
      <c r="AQ52" s="72"/>
      <c r="AR52" s="72"/>
      <c r="AS52" s="72"/>
      <c r="AT52" s="73">
        <v>0</v>
      </c>
      <c r="AU52" s="72"/>
      <c r="AV52" s="73">
        <v>0</v>
      </c>
      <c r="AW52" s="73">
        <v>1.96639940666305E-2</v>
      </c>
      <c r="AX52" s="72" t="s">
        <v>221</v>
      </c>
      <c r="AY52" s="72"/>
      <c r="AZ52" s="72"/>
      <c r="BA52" s="72"/>
      <c r="BB52" s="72"/>
      <c r="BC52" s="72"/>
      <c r="BD52" s="73">
        <v>0</v>
      </c>
      <c r="BE52" s="73">
        <v>0</v>
      </c>
      <c r="BF52" s="72" t="s">
        <v>221</v>
      </c>
      <c r="BG52" s="72"/>
      <c r="BH52" s="73">
        <v>0</v>
      </c>
      <c r="BI52" s="73">
        <v>0</v>
      </c>
      <c r="BJ52" s="72"/>
      <c r="BK52" s="73">
        <v>0</v>
      </c>
      <c r="BL52" s="73">
        <v>0</v>
      </c>
      <c r="BM52" s="72"/>
      <c r="BN52" s="73">
        <v>0.172697403926276</v>
      </c>
      <c r="BO52" s="72" t="s">
        <v>221</v>
      </c>
      <c r="BP52" s="72"/>
      <c r="BQ52" s="73">
        <v>0</v>
      </c>
      <c r="BR52" s="72" t="s">
        <v>221</v>
      </c>
      <c r="BS52" s="73">
        <v>0</v>
      </c>
      <c r="BT52" s="73">
        <v>0</v>
      </c>
      <c r="BU52" s="73">
        <v>5.90573987737298E-3</v>
      </c>
      <c r="BV52" s="72"/>
      <c r="BW52" s="73">
        <v>0</v>
      </c>
      <c r="BX52" s="72" t="s">
        <v>221</v>
      </c>
      <c r="BY52" s="72"/>
      <c r="BZ52" s="73">
        <v>0</v>
      </c>
      <c r="CA52" s="73">
        <v>0</v>
      </c>
      <c r="CB52" s="72"/>
      <c r="CC52" s="73">
        <v>0</v>
      </c>
      <c r="CD52" s="73">
        <v>0</v>
      </c>
      <c r="CE52" s="73">
        <v>0</v>
      </c>
      <c r="CF52" s="72"/>
      <c r="CG52" s="72"/>
      <c r="CH52" s="72"/>
      <c r="CI52" s="73">
        <v>0</v>
      </c>
      <c r="CJ52" s="73">
        <v>0.198267137870279</v>
      </c>
      <c r="CK52" s="73">
        <v>0.198267137870279</v>
      </c>
    </row>
    <row r="53" spans="1:89" ht="15" customHeight="1">
      <c r="A53" s="72" t="s">
        <v>253</v>
      </c>
      <c r="B53" s="74"/>
      <c r="C53" s="74"/>
      <c r="D53" s="75">
        <v>0</v>
      </c>
      <c r="E53" s="74"/>
      <c r="F53" s="75">
        <v>0</v>
      </c>
      <c r="G53" s="74" t="s">
        <v>221</v>
      </c>
      <c r="H53" s="74"/>
      <c r="I53" s="74"/>
      <c r="J53" s="74"/>
      <c r="K53" s="75">
        <v>2.500372E-2</v>
      </c>
      <c r="L53" s="75">
        <v>0</v>
      </c>
      <c r="M53" s="74" t="s">
        <v>221</v>
      </c>
      <c r="N53" s="75">
        <v>0</v>
      </c>
      <c r="O53" s="74"/>
      <c r="P53" s="75">
        <v>0</v>
      </c>
      <c r="Q53" s="75">
        <v>0</v>
      </c>
      <c r="R53" s="75">
        <v>0</v>
      </c>
      <c r="S53" s="75">
        <v>0</v>
      </c>
      <c r="T53" s="75">
        <v>0</v>
      </c>
      <c r="U53" s="74"/>
      <c r="V53" s="75">
        <v>0</v>
      </c>
      <c r="W53" s="75">
        <v>0</v>
      </c>
      <c r="X53" s="74" t="s">
        <v>221</v>
      </c>
      <c r="Y53" s="75">
        <v>0</v>
      </c>
      <c r="Z53" s="75">
        <v>0</v>
      </c>
      <c r="AA53" s="75">
        <v>0</v>
      </c>
      <c r="AB53" s="74"/>
      <c r="AC53" s="75">
        <v>0</v>
      </c>
      <c r="AD53" s="74"/>
      <c r="AE53" s="75">
        <v>0</v>
      </c>
      <c r="AF53" s="75">
        <v>0</v>
      </c>
      <c r="AG53" s="74" t="s">
        <v>221</v>
      </c>
      <c r="AH53" s="75">
        <v>0</v>
      </c>
      <c r="AI53" s="74"/>
      <c r="AJ53" s="75">
        <v>0</v>
      </c>
      <c r="AK53" s="75">
        <v>0</v>
      </c>
      <c r="AL53" s="75">
        <v>0</v>
      </c>
      <c r="AM53" s="74"/>
      <c r="AN53" s="74"/>
      <c r="AO53" s="74"/>
      <c r="AP53" s="74"/>
      <c r="AQ53" s="74"/>
      <c r="AR53" s="74"/>
      <c r="AS53" s="74"/>
      <c r="AT53" s="75">
        <v>0</v>
      </c>
      <c r="AU53" s="74"/>
      <c r="AV53" s="75">
        <v>0</v>
      </c>
      <c r="AW53" s="75">
        <v>0</v>
      </c>
      <c r="AX53" s="74" t="s">
        <v>221</v>
      </c>
      <c r="AY53" s="74"/>
      <c r="AZ53" s="75">
        <v>0</v>
      </c>
      <c r="BA53" s="74"/>
      <c r="BB53" s="74"/>
      <c r="BC53" s="74"/>
      <c r="BD53" s="75">
        <v>0</v>
      </c>
      <c r="BE53" s="75">
        <v>0</v>
      </c>
      <c r="BF53" s="74" t="s">
        <v>221</v>
      </c>
      <c r="BG53" s="74"/>
      <c r="BH53" s="75">
        <v>0</v>
      </c>
      <c r="BI53" s="75">
        <v>0.24845585219999999</v>
      </c>
      <c r="BJ53" s="74"/>
      <c r="BK53" s="75">
        <v>0</v>
      </c>
      <c r="BL53" s="75">
        <v>0</v>
      </c>
      <c r="BM53" s="74"/>
      <c r="BN53" s="75">
        <v>0</v>
      </c>
      <c r="BO53" s="74" t="s">
        <v>221</v>
      </c>
      <c r="BP53" s="74"/>
      <c r="BQ53" s="75">
        <v>0</v>
      </c>
      <c r="BR53" s="74" t="s">
        <v>221</v>
      </c>
      <c r="BS53" s="75">
        <v>0</v>
      </c>
      <c r="BT53" s="75">
        <v>0</v>
      </c>
      <c r="BU53" s="74" t="s">
        <v>221</v>
      </c>
      <c r="BV53" s="74"/>
      <c r="BW53" s="75">
        <v>0</v>
      </c>
      <c r="BX53" s="74" t="s">
        <v>221</v>
      </c>
      <c r="BY53" s="74"/>
      <c r="BZ53" s="75">
        <v>0</v>
      </c>
      <c r="CA53" s="75">
        <v>0</v>
      </c>
      <c r="CB53" s="74"/>
      <c r="CC53" s="75">
        <v>0.24845585219999999</v>
      </c>
      <c r="CD53" s="75">
        <v>0</v>
      </c>
      <c r="CE53" s="75">
        <v>0</v>
      </c>
      <c r="CF53" s="74"/>
      <c r="CG53" s="74"/>
      <c r="CH53" s="74"/>
      <c r="CI53" s="75">
        <v>2.500372E-2</v>
      </c>
      <c r="CJ53" s="75">
        <v>0</v>
      </c>
      <c r="CK53" s="75">
        <v>0.2734595722</v>
      </c>
    </row>
    <row r="54" spans="1:89" ht="15" customHeight="1">
      <c r="A54" s="72" t="s">
        <v>254</v>
      </c>
      <c r="B54" s="72"/>
      <c r="C54" s="72"/>
      <c r="D54" s="73">
        <v>0</v>
      </c>
      <c r="E54" s="72"/>
      <c r="F54" s="73">
        <v>0</v>
      </c>
      <c r="G54" s="73">
        <v>28.167120000000001</v>
      </c>
      <c r="H54" s="72"/>
      <c r="I54" s="72"/>
      <c r="J54" s="72"/>
      <c r="K54" s="73">
        <v>0</v>
      </c>
      <c r="L54" s="73">
        <v>0</v>
      </c>
      <c r="M54" s="73">
        <v>778.28637740958004</v>
      </c>
      <c r="N54" s="73">
        <v>0</v>
      </c>
      <c r="O54" s="72"/>
      <c r="P54" s="73">
        <v>0</v>
      </c>
      <c r="Q54" s="73">
        <v>0</v>
      </c>
      <c r="R54" s="73">
        <v>0</v>
      </c>
      <c r="S54" s="73">
        <v>0</v>
      </c>
      <c r="T54" s="73">
        <v>0</v>
      </c>
      <c r="U54" s="72"/>
      <c r="V54" s="73">
        <v>0</v>
      </c>
      <c r="W54" s="73">
        <v>0</v>
      </c>
      <c r="X54" s="72"/>
      <c r="Y54" s="73">
        <v>0</v>
      </c>
      <c r="Z54" s="73">
        <v>0</v>
      </c>
      <c r="AA54" s="73">
        <v>0</v>
      </c>
      <c r="AB54" s="72"/>
      <c r="AC54" s="73">
        <v>0</v>
      </c>
      <c r="AD54" s="72"/>
      <c r="AE54" s="73">
        <v>0</v>
      </c>
      <c r="AF54" s="72"/>
      <c r="AG54" s="73">
        <v>0</v>
      </c>
      <c r="AH54" s="73">
        <v>0</v>
      </c>
      <c r="AI54" s="72"/>
      <c r="AJ54" s="73">
        <v>0</v>
      </c>
      <c r="AK54" s="73">
        <v>0</v>
      </c>
      <c r="AL54" s="73">
        <v>0</v>
      </c>
      <c r="AM54" s="72"/>
      <c r="AN54" s="72"/>
      <c r="AO54" s="72"/>
      <c r="AP54" s="72"/>
      <c r="AQ54" s="72"/>
      <c r="AR54" s="72"/>
      <c r="AS54" s="72"/>
      <c r="AT54" s="73">
        <v>0</v>
      </c>
      <c r="AU54" s="72"/>
      <c r="AV54" s="73">
        <v>0</v>
      </c>
      <c r="AW54" s="73">
        <v>0</v>
      </c>
      <c r="AX54" s="72" t="s">
        <v>221</v>
      </c>
      <c r="AY54" s="72"/>
      <c r="AZ54" s="72"/>
      <c r="BA54" s="72"/>
      <c r="BB54" s="72"/>
      <c r="BC54" s="72"/>
      <c r="BD54" s="73">
        <v>0</v>
      </c>
      <c r="BE54" s="73">
        <v>0</v>
      </c>
      <c r="BF54" s="72" t="s">
        <v>221</v>
      </c>
      <c r="BG54" s="72"/>
      <c r="BH54" s="73">
        <v>0</v>
      </c>
      <c r="BI54" s="73">
        <v>0</v>
      </c>
      <c r="BJ54" s="72"/>
      <c r="BK54" s="73">
        <v>0</v>
      </c>
      <c r="BL54" s="73">
        <v>0</v>
      </c>
      <c r="BM54" s="72"/>
      <c r="BN54" s="73">
        <v>0</v>
      </c>
      <c r="BO54" s="72" t="s">
        <v>221</v>
      </c>
      <c r="BP54" s="72"/>
      <c r="BQ54" s="73">
        <v>0</v>
      </c>
      <c r="BR54" s="72" t="s">
        <v>221</v>
      </c>
      <c r="BS54" s="73">
        <v>0</v>
      </c>
      <c r="BT54" s="73">
        <v>0</v>
      </c>
      <c r="BU54" s="73">
        <v>0</v>
      </c>
      <c r="BV54" s="72"/>
      <c r="BW54" s="73">
        <v>0</v>
      </c>
      <c r="BX54" s="72"/>
      <c r="BY54" s="72"/>
      <c r="BZ54" s="73">
        <v>0</v>
      </c>
      <c r="CA54" s="73">
        <v>778.28637740958004</v>
      </c>
      <c r="CB54" s="72"/>
      <c r="CC54" s="73">
        <v>28.167120000000001</v>
      </c>
      <c r="CD54" s="73">
        <v>0</v>
      </c>
      <c r="CE54" s="73">
        <v>0</v>
      </c>
      <c r="CF54" s="72"/>
      <c r="CG54" s="72"/>
      <c r="CH54" s="72"/>
      <c r="CI54" s="73">
        <v>0</v>
      </c>
      <c r="CJ54" s="73">
        <v>0</v>
      </c>
      <c r="CK54" s="73">
        <v>806.45349740958</v>
      </c>
    </row>
    <row r="55" spans="1:89" ht="15" customHeight="1">
      <c r="A55" s="72" t="s">
        <v>157</v>
      </c>
      <c r="B55" s="74"/>
      <c r="C55" s="74"/>
      <c r="D55" s="74" t="s">
        <v>221</v>
      </c>
      <c r="E55" s="74"/>
      <c r="F55" s="75">
        <v>0</v>
      </c>
      <c r="G55" s="75">
        <v>355.48847999999998</v>
      </c>
      <c r="H55" s="74"/>
      <c r="I55" s="74"/>
      <c r="J55" s="74"/>
      <c r="K55" s="75">
        <v>17.770720288544499</v>
      </c>
      <c r="L55" s="75">
        <v>3.4008952996767001</v>
      </c>
      <c r="M55" s="74" t="s">
        <v>221</v>
      </c>
      <c r="N55" s="74" t="s">
        <v>221</v>
      </c>
      <c r="O55" s="74"/>
      <c r="P55" s="74"/>
      <c r="Q55" s="75">
        <v>0.27441457890119902</v>
      </c>
      <c r="R55" s="75">
        <v>0</v>
      </c>
      <c r="S55" s="74" t="s">
        <v>221</v>
      </c>
      <c r="T55" s="75">
        <v>0</v>
      </c>
      <c r="U55" s="75">
        <v>21.210827980000001</v>
      </c>
      <c r="V55" s="75">
        <v>0</v>
      </c>
      <c r="W55" s="75">
        <v>0</v>
      </c>
      <c r="X55" s="74" t="s">
        <v>221</v>
      </c>
      <c r="Y55" s="75">
        <v>1.2141</v>
      </c>
      <c r="Z55" s="75">
        <v>0</v>
      </c>
      <c r="AA55" s="75">
        <v>17.702179118183601</v>
      </c>
      <c r="AB55" s="75">
        <v>101.72220300938299</v>
      </c>
      <c r="AC55" s="75">
        <v>0</v>
      </c>
      <c r="AD55" s="74"/>
      <c r="AE55" s="75">
        <v>0</v>
      </c>
      <c r="AF55" s="74"/>
      <c r="AG55" s="74" t="s">
        <v>221</v>
      </c>
      <c r="AH55" s="75">
        <v>5.1516691199999999E-2</v>
      </c>
      <c r="AI55" s="74"/>
      <c r="AJ55" s="75">
        <v>0</v>
      </c>
      <c r="AK55" s="75">
        <v>0</v>
      </c>
      <c r="AL55" s="75">
        <v>0</v>
      </c>
      <c r="AM55" s="74"/>
      <c r="AN55" s="74"/>
      <c r="AO55" s="74"/>
      <c r="AP55" s="74"/>
      <c r="AQ55" s="75">
        <v>0</v>
      </c>
      <c r="AR55" s="75">
        <v>13.588207199999999</v>
      </c>
      <c r="AS55" s="75">
        <v>0.95</v>
      </c>
      <c r="AT55" s="75">
        <v>16.822720070564401</v>
      </c>
      <c r="AU55" s="74"/>
      <c r="AV55" s="75">
        <v>0</v>
      </c>
      <c r="AW55" s="75">
        <v>0</v>
      </c>
      <c r="AX55" s="74" t="s">
        <v>221</v>
      </c>
      <c r="AY55" s="74"/>
      <c r="AZ55" s="74"/>
      <c r="BA55" s="74"/>
      <c r="BB55" s="75">
        <v>193.7</v>
      </c>
      <c r="BC55" s="74"/>
      <c r="BD55" s="75">
        <v>0</v>
      </c>
      <c r="BE55" s="75">
        <v>0.114051094890511</v>
      </c>
      <c r="BF55" s="74" t="s">
        <v>221</v>
      </c>
      <c r="BG55" s="74" t="s">
        <v>221</v>
      </c>
      <c r="BH55" s="74" t="s">
        <v>221</v>
      </c>
      <c r="BI55" s="75">
        <v>0</v>
      </c>
      <c r="BJ55" s="74"/>
      <c r="BK55" s="75">
        <v>0</v>
      </c>
      <c r="BL55" s="75">
        <v>0</v>
      </c>
      <c r="BM55" s="74"/>
      <c r="BN55" s="75">
        <v>0</v>
      </c>
      <c r="BO55" s="74" t="s">
        <v>221</v>
      </c>
      <c r="BP55" s="74"/>
      <c r="BQ55" s="75">
        <v>0</v>
      </c>
      <c r="BR55" s="74" t="s">
        <v>221</v>
      </c>
      <c r="BS55" s="75">
        <v>0</v>
      </c>
      <c r="BT55" s="75">
        <v>0</v>
      </c>
      <c r="BU55" s="75">
        <v>0</v>
      </c>
      <c r="BV55" s="74"/>
      <c r="BW55" s="75">
        <v>0</v>
      </c>
      <c r="BX55" s="74" t="s">
        <v>221</v>
      </c>
      <c r="BY55" s="75">
        <v>19</v>
      </c>
      <c r="BZ55" s="75">
        <v>0</v>
      </c>
      <c r="CA55" s="75">
        <v>0</v>
      </c>
      <c r="CB55" s="74"/>
      <c r="CC55" s="75">
        <v>374.13166486466798</v>
      </c>
      <c r="CD55" s="75">
        <v>0</v>
      </c>
      <c r="CE55" s="75">
        <v>351.15793017813098</v>
      </c>
      <c r="CF55" s="74"/>
      <c r="CG55" s="74"/>
      <c r="CH55" s="74"/>
      <c r="CI55" s="75">
        <v>36.770720288544503</v>
      </c>
      <c r="CJ55" s="75">
        <v>0.95</v>
      </c>
      <c r="CK55" s="75">
        <v>763.01031533134403</v>
      </c>
    </row>
    <row r="56" spans="1:89" ht="15" customHeight="1">
      <c r="A56" s="72" t="s">
        <v>255</v>
      </c>
      <c r="B56" s="72"/>
      <c r="C56" s="72"/>
      <c r="D56" s="73">
        <v>0</v>
      </c>
      <c r="E56" s="72"/>
      <c r="F56" s="73">
        <v>0</v>
      </c>
      <c r="G56" s="72" t="s">
        <v>221</v>
      </c>
      <c r="H56" s="72"/>
      <c r="I56" s="72"/>
      <c r="J56" s="72"/>
      <c r="K56" s="73">
        <v>0</v>
      </c>
      <c r="L56" s="73">
        <v>0</v>
      </c>
      <c r="M56" s="72" t="s">
        <v>221</v>
      </c>
      <c r="N56" s="73">
        <v>0</v>
      </c>
      <c r="O56" s="72"/>
      <c r="P56" s="73">
        <v>0</v>
      </c>
      <c r="Q56" s="73">
        <v>0</v>
      </c>
      <c r="R56" s="73">
        <v>0</v>
      </c>
      <c r="S56" s="72" t="s">
        <v>221</v>
      </c>
      <c r="T56" s="73">
        <v>0</v>
      </c>
      <c r="U56" s="72"/>
      <c r="V56" s="73">
        <v>0</v>
      </c>
      <c r="W56" s="73">
        <v>0</v>
      </c>
      <c r="X56" s="73">
        <v>0.68128350665915605</v>
      </c>
      <c r="Y56" s="73">
        <v>0</v>
      </c>
      <c r="Z56" s="73">
        <v>0.8053076736</v>
      </c>
      <c r="AA56" s="73">
        <v>0</v>
      </c>
      <c r="AB56" s="72"/>
      <c r="AC56" s="73">
        <v>0</v>
      </c>
      <c r="AD56" s="72"/>
      <c r="AE56" s="73">
        <v>0</v>
      </c>
      <c r="AF56" s="72"/>
      <c r="AG56" s="72" t="s">
        <v>221</v>
      </c>
      <c r="AH56" s="73">
        <v>0</v>
      </c>
      <c r="AI56" s="72"/>
      <c r="AJ56" s="73">
        <v>0</v>
      </c>
      <c r="AK56" s="73">
        <v>0</v>
      </c>
      <c r="AL56" s="73">
        <v>0</v>
      </c>
      <c r="AM56" s="72"/>
      <c r="AN56" s="72"/>
      <c r="AO56" s="72"/>
      <c r="AP56" s="72"/>
      <c r="AQ56" s="72"/>
      <c r="AR56" s="72"/>
      <c r="AS56" s="73">
        <v>0.85085</v>
      </c>
      <c r="AT56" s="73">
        <v>0</v>
      </c>
      <c r="AU56" s="72"/>
      <c r="AV56" s="73">
        <v>1.20541885540503</v>
      </c>
      <c r="AW56" s="73">
        <v>0</v>
      </c>
      <c r="AX56" s="72" t="s">
        <v>221</v>
      </c>
      <c r="AY56" s="73">
        <v>72.945170338909406</v>
      </c>
      <c r="AZ56" s="73">
        <v>0.332243045733145</v>
      </c>
      <c r="BA56" s="72"/>
      <c r="BB56" s="72"/>
      <c r="BC56" s="72"/>
      <c r="BD56" s="72" t="s">
        <v>221</v>
      </c>
      <c r="BE56" s="73">
        <v>0</v>
      </c>
      <c r="BF56" s="72" t="s">
        <v>221</v>
      </c>
      <c r="BG56" s="72"/>
      <c r="BH56" s="73">
        <v>0</v>
      </c>
      <c r="BI56" s="73">
        <v>0</v>
      </c>
      <c r="BJ56" s="72"/>
      <c r="BK56" s="73">
        <v>0</v>
      </c>
      <c r="BL56" s="73">
        <v>0</v>
      </c>
      <c r="BM56" s="72"/>
      <c r="BN56" s="73">
        <v>0</v>
      </c>
      <c r="BO56" s="72" t="s">
        <v>221</v>
      </c>
      <c r="BP56" s="72"/>
      <c r="BQ56" s="73">
        <v>0</v>
      </c>
      <c r="BR56" s="72" t="s">
        <v>221</v>
      </c>
      <c r="BS56" s="73">
        <v>0</v>
      </c>
      <c r="BT56" s="73">
        <v>0</v>
      </c>
      <c r="BU56" s="72" t="s">
        <v>221</v>
      </c>
      <c r="BV56" s="72"/>
      <c r="BW56" s="73">
        <v>0</v>
      </c>
      <c r="BX56" s="72" t="s">
        <v>221</v>
      </c>
      <c r="BY56" s="72"/>
      <c r="BZ56" s="73">
        <v>0</v>
      </c>
      <c r="CA56" s="73">
        <v>0</v>
      </c>
      <c r="CB56" s="72"/>
      <c r="CC56" s="73">
        <v>1.48659118025916</v>
      </c>
      <c r="CD56" s="73">
        <v>1.20541885540503</v>
      </c>
      <c r="CE56" s="73">
        <v>0</v>
      </c>
      <c r="CF56" s="72"/>
      <c r="CG56" s="72"/>
      <c r="CH56" s="72"/>
      <c r="CI56" s="73">
        <v>0</v>
      </c>
      <c r="CJ56" s="73">
        <v>74.128263384642494</v>
      </c>
      <c r="CK56" s="73">
        <v>76.820273420306705</v>
      </c>
    </row>
    <row r="57" spans="1:89" ht="15" customHeight="1">
      <c r="A57" s="72" t="s">
        <v>158</v>
      </c>
      <c r="B57" s="75">
        <v>2.3195149167315798</v>
      </c>
      <c r="C57" s="74"/>
      <c r="D57" s="75">
        <v>2.1853799999999999</v>
      </c>
      <c r="E57" s="74"/>
      <c r="F57" s="75">
        <v>0.3105</v>
      </c>
      <c r="G57" s="75">
        <v>2.0639699999999999</v>
      </c>
      <c r="H57" s="74"/>
      <c r="I57" s="74"/>
      <c r="J57" s="75">
        <v>165.86195263947701</v>
      </c>
      <c r="K57" s="75">
        <v>6.1753370000000002E-2</v>
      </c>
      <c r="L57" s="75">
        <v>2.4247699577219599</v>
      </c>
      <c r="M57" s="74" t="s">
        <v>221</v>
      </c>
      <c r="N57" s="75">
        <v>0</v>
      </c>
      <c r="O57" s="74"/>
      <c r="P57" s="75">
        <v>0</v>
      </c>
      <c r="Q57" s="74"/>
      <c r="R57" s="75">
        <v>0</v>
      </c>
      <c r="S57" s="74" t="s">
        <v>221</v>
      </c>
      <c r="T57" s="75">
        <v>0</v>
      </c>
      <c r="U57" s="74"/>
      <c r="V57" s="75">
        <v>0.24282000000000001</v>
      </c>
      <c r="W57" s="75">
        <v>0</v>
      </c>
      <c r="X57" s="74" t="s">
        <v>221</v>
      </c>
      <c r="Y57" s="74" t="s">
        <v>221</v>
      </c>
      <c r="Z57" s="75">
        <v>6.7945892399999999E-2</v>
      </c>
      <c r="AA57" s="75">
        <v>0</v>
      </c>
      <c r="AB57" s="74"/>
      <c r="AC57" s="75">
        <v>10.200845135646199</v>
      </c>
      <c r="AD57" s="74"/>
      <c r="AE57" s="75">
        <v>0</v>
      </c>
      <c r="AF57" s="74"/>
      <c r="AG57" s="74" t="s">
        <v>221</v>
      </c>
      <c r="AH57" s="75">
        <v>36.633936519899997</v>
      </c>
      <c r="AI57" s="74"/>
      <c r="AJ57" s="75">
        <v>0</v>
      </c>
      <c r="AK57" s="75">
        <v>0</v>
      </c>
      <c r="AL57" s="75">
        <v>2.7506877486570001</v>
      </c>
      <c r="AM57" s="74"/>
      <c r="AN57" s="74"/>
      <c r="AO57" s="74"/>
      <c r="AP57" s="74" t="s">
        <v>221</v>
      </c>
      <c r="AQ57" s="75">
        <v>49.673749352011299</v>
      </c>
      <c r="AR57" s="75">
        <v>0</v>
      </c>
      <c r="AS57" s="74"/>
      <c r="AT57" s="75">
        <v>0</v>
      </c>
      <c r="AU57" s="74"/>
      <c r="AV57" s="75">
        <v>0</v>
      </c>
      <c r="AW57" s="75">
        <v>0</v>
      </c>
      <c r="AX57" s="74" t="s">
        <v>221</v>
      </c>
      <c r="AY57" s="74"/>
      <c r="AZ57" s="74"/>
      <c r="BA57" s="74"/>
      <c r="BB57" s="74"/>
      <c r="BC57" s="74"/>
      <c r="BD57" s="75">
        <v>0</v>
      </c>
      <c r="BE57" s="75">
        <v>6.8430656934306597</v>
      </c>
      <c r="BF57" s="74" t="s">
        <v>221</v>
      </c>
      <c r="BG57" s="75">
        <v>1.8172941304112</v>
      </c>
      <c r="BH57" s="75">
        <v>20.145791632100099</v>
      </c>
      <c r="BI57" s="75">
        <v>129.71919997590899</v>
      </c>
      <c r="BJ57" s="74"/>
      <c r="BK57" s="75">
        <v>0.84987000000000001</v>
      </c>
      <c r="BL57" s="75">
        <v>163.5319854</v>
      </c>
      <c r="BM57" s="74"/>
      <c r="BN57" s="75">
        <v>0</v>
      </c>
      <c r="BO57" s="74" t="s">
        <v>221</v>
      </c>
      <c r="BP57" s="74"/>
      <c r="BQ57" s="74" t="s">
        <v>221</v>
      </c>
      <c r="BR57" s="74" t="s">
        <v>221</v>
      </c>
      <c r="BS57" s="75">
        <v>0.13807122999999999</v>
      </c>
      <c r="BT57" s="75">
        <v>0</v>
      </c>
      <c r="BU57" s="75">
        <v>0</v>
      </c>
      <c r="BV57" s="74" t="s">
        <v>221</v>
      </c>
      <c r="BW57" s="74" t="s">
        <v>221</v>
      </c>
      <c r="BX57" s="74" t="s">
        <v>221</v>
      </c>
      <c r="BY57" s="74"/>
      <c r="BZ57" s="75">
        <v>0.13807122999999999</v>
      </c>
      <c r="CA57" s="75">
        <v>0</v>
      </c>
      <c r="CB57" s="74"/>
      <c r="CC57" s="75">
        <v>595.32376407766401</v>
      </c>
      <c r="CD57" s="75">
        <v>0</v>
      </c>
      <c r="CE57" s="75">
        <v>0</v>
      </c>
      <c r="CF57" s="74"/>
      <c r="CG57" s="74"/>
      <c r="CH57" s="75">
        <v>2.3195149167315798</v>
      </c>
      <c r="CI57" s="75">
        <v>6.1753370000000002E-2</v>
      </c>
      <c r="CJ57" s="75">
        <v>0</v>
      </c>
      <c r="CK57" s="75">
        <v>597.84310359439598</v>
      </c>
    </row>
    <row r="58" spans="1:89" ht="15" customHeight="1">
      <c r="A58" s="72" t="s">
        <v>256</v>
      </c>
      <c r="B58" s="73">
        <v>0</v>
      </c>
      <c r="C58" s="72"/>
      <c r="D58" s="73">
        <v>0</v>
      </c>
      <c r="E58" s="72"/>
      <c r="F58" s="73">
        <v>0</v>
      </c>
      <c r="G58" s="72"/>
      <c r="H58" s="72"/>
      <c r="I58" s="72"/>
      <c r="J58" s="72"/>
      <c r="K58" s="73">
        <v>2.7841209631804802E-2</v>
      </c>
      <c r="L58" s="73">
        <v>1.24347177319075E-2</v>
      </c>
      <c r="M58" s="72" t="s">
        <v>221</v>
      </c>
      <c r="N58" s="73">
        <v>0</v>
      </c>
      <c r="O58" s="72"/>
      <c r="P58" s="73">
        <v>0</v>
      </c>
      <c r="Q58" s="73">
        <v>0</v>
      </c>
      <c r="R58" s="73">
        <v>0</v>
      </c>
      <c r="S58" s="73">
        <v>0</v>
      </c>
      <c r="T58" s="73">
        <v>0</v>
      </c>
      <c r="U58" s="72"/>
      <c r="V58" s="72" t="s">
        <v>221</v>
      </c>
      <c r="W58" s="73">
        <v>0</v>
      </c>
      <c r="X58" s="72" t="s">
        <v>221</v>
      </c>
      <c r="Y58" s="73">
        <v>4.8563999999999998</v>
      </c>
      <c r="Z58" s="73">
        <v>0</v>
      </c>
      <c r="AA58" s="73">
        <v>0</v>
      </c>
      <c r="AB58" s="72"/>
      <c r="AC58" s="73">
        <v>0</v>
      </c>
      <c r="AD58" s="72"/>
      <c r="AE58" s="73">
        <v>0</v>
      </c>
      <c r="AF58" s="72"/>
      <c r="AG58" s="73">
        <v>0</v>
      </c>
      <c r="AH58" s="73">
        <v>0</v>
      </c>
      <c r="AI58" s="72"/>
      <c r="AJ58" s="73">
        <v>0</v>
      </c>
      <c r="AK58" s="73">
        <v>0</v>
      </c>
      <c r="AL58" s="73">
        <v>0</v>
      </c>
      <c r="AM58" s="72"/>
      <c r="AN58" s="72"/>
      <c r="AO58" s="72"/>
      <c r="AP58" s="72"/>
      <c r="AQ58" s="72"/>
      <c r="AR58" s="72"/>
      <c r="AS58" s="72"/>
      <c r="AT58" s="73">
        <v>0.87787405577652999</v>
      </c>
      <c r="AU58" s="72"/>
      <c r="AV58" s="73">
        <v>0</v>
      </c>
      <c r="AW58" s="73">
        <v>0</v>
      </c>
      <c r="AX58" s="72" t="s">
        <v>221</v>
      </c>
      <c r="AY58" s="72"/>
      <c r="AZ58" s="72"/>
      <c r="BA58" s="72"/>
      <c r="BB58" s="73">
        <v>0.1</v>
      </c>
      <c r="BC58" s="72"/>
      <c r="BD58" s="73">
        <v>0</v>
      </c>
      <c r="BE58" s="73">
        <v>0</v>
      </c>
      <c r="BF58" s="72" t="s">
        <v>221</v>
      </c>
      <c r="BG58" s="72"/>
      <c r="BH58" s="73">
        <v>0</v>
      </c>
      <c r="BI58" s="73">
        <v>0</v>
      </c>
      <c r="BJ58" s="72"/>
      <c r="BK58" s="73">
        <v>0</v>
      </c>
      <c r="BL58" s="73">
        <v>0</v>
      </c>
      <c r="BM58" s="72"/>
      <c r="BN58" s="73">
        <v>0</v>
      </c>
      <c r="BO58" s="72" t="s">
        <v>221</v>
      </c>
      <c r="BP58" s="72"/>
      <c r="BQ58" s="73">
        <v>0</v>
      </c>
      <c r="BR58" s="72" t="s">
        <v>221</v>
      </c>
      <c r="BS58" s="73">
        <v>0</v>
      </c>
      <c r="BT58" s="73">
        <v>0</v>
      </c>
      <c r="BU58" s="73">
        <v>0</v>
      </c>
      <c r="BV58" s="72"/>
      <c r="BW58" s="73">
        <v>0</v>
      </c>
      <c r="BX58" s="72" t="s">
        <v>221</v>
      </c>
      <c r="BY58" s="73">
        <v>227</v>
      </c>
      <c r="BZ58" s="73">
        <v>0</v>
      </c>
      <c r="CA58" s="73">
        <v>0</v>
      </c>
      <c r="CB58" s="72"/>
      <c r="CC58" s="73">
        <v>4.86883471773191</v>
      </c>
      <c r="CD58" s="73">
        <v>0</v>
      </c>
      <c r="CE58" s="73">
        <v>0.97787405577652997</v>
      </c>
      <c r="CF58" s="72"/>
      <c r="CG58" s="72"/>
      <c r="CH58" s="73">
        <v>0</v>
      </c>
      <c r="CI58" s="73">
        <v>227.02784120963199</v>
      </c>
      <c r="CJ58" s="73">
        <v>0</v>
      </c>
      <c r="CK58" s="73">
        <v>232.87454998314001</v>
      </c>
    </row>
    <row r="59" spans="1:89" s="84" customFormat="1" ht="15" customHeight="1">
      <c r="A59" s="81" t="s">
        <v>257</v>
      </c>
      <c r="B59" s="83"/>
      <c r="C59" s="82">
        <v>163.01675977653599</v>
      </c>
      <c r="D59" s="83" t="s">
        <v>221</v>
      </c>
      <c r="E59" s="83"/>
      <c r="F59" s="82">
        <v>0</v>
      </c>
      <c r="G59" s="82">
        <v>2.1853799999999999</v>
      </c>
      <c r="H59" s="83"/>
      <c r="I59" s="83"/>
      <c r="J59" s="82">
        <v>6.2075947296033E-3</v>
      </c>
      <c r="K59" s="82">
        <v>252.90239128157401</v>
      </c>
      <c r="L59" s="82">
        <v>0</v>
      </c>
      <c r="M59" s="83" t="s">
        <v>221</v>
      </c>
      <c r="N59" s="82">
        <v>0</v>
      </c>
      <c r="O59" s="83"/>
      <c r="P59" s="82">
        <v>15.6504615053015</v>
      </c>
      <c r="Q59" s="82">
        <v>0</v>
      </c>
      <c r="R59" s="83" t="s">
        <v>221</v>
      </c>
      <c r="S59" s="83" t="s">
        <v>221</v>
      </c>
      <c r="T59" s="82">
        <v>0</v>
      </c>
      <c r="U59" s="82">
        <v>1.9368159999999999E-2</v>
      </c>
      <c r="V59" s="83" t="s">
        <v>221</v>
      </c>
      <c r="W59" s="83" t="s">
        <v>221</v>
      </c>
      <c r="X59" s="83" t="s">
        <v>221</v>
      </c>
      <c r="Y59" s="82">
        <v>3100.8114</v>
      </c>
      <c r="Z59" s="82">
        <v>0</v>
      </c>
      <c r="AA59" s="82">
        <v>0</v>
      </c>
      <c r="AB59" s="83"/>
      <c r="AC59" s="82">
        <v>271.45553583143601</v>
      </c>
      <c r="AD59" s="83"/>
      <c r="AE59" s="82">
        <v>0</v>
      </c>
      <c r="AF59" s="83"/>
      <c r="AG59" s="82">
        <v>0</v>
      </c>
      <c r="AH59" s="82">
        <v>0</v>
      </c>
      <c r="AI59" s="83" t="s">
        <v>221</v>
      </c>
      <c r="AJ59" s="82">
        <v>7.5759999999999996</v>
      </c>
      <c r="AK59" s="82">
        <v>0</v>
      </c>
      <c r="AL59" s="82">
        <v>0</v>
      </c>
      <c r="AM59" s="83"/>
      <c r="AN59" s="83"/>
      <c r="AO59" s="83"/>
      <c r="AP59" s="83"/>
      <c r="AQ59" s="82">
        <v>0</v>
      </c>
      <c r="AR59" s="83"/>
      <c r="AS59" s="82">
        <v>7.2311589999999999</v>
      </c>
      <c r="AT59" s="82">
        <v>3.6423699520676198</v>
      </c>
      <c r="AU59" s="83"/>
      <c r="AV59" s="82">
        <v>0</v>
      </c>
      <c r="AW59" s="82">
        <v>0</v>
      </c>
      <c r="AX59" s="82">
        <v>7024.6611899999998</v>
      </c>
      <c r="AY59" s="83"/>
      <c r="AZ59" s="83"/>
      <c r="BA59" s="83"/>
      <c r="BB59" s="83" t="s">
        <v>221</v>
      </c>
      <c r="BC59" s="83"/>
      <c r="BD59" s="83" t="s">
        <v>221</v>
      </c>
      <c r="BE59" s="82">
        <v>4.7331204379562104</v>
      </c>
      <c r="BF59" s="83" t="s">
        <v>221</v>
      </c>
      <c r="BG59" s="83"/>
      <c r="BH59" s="82">
        <v>8.0876811285070002E-2</v>
      </c>
      <c r="BI59" s="82">
        <v>0.15176249999999999</v>
      </c>
      <c r="BJ59" s="83"/>
      <c r="BK59" s="82">
        <v>0</v>
      </c>
      <c r="BL59" s="82">
        <v>0</v>
      </c>
      <c r="BM59" s="83"/>
      <c r="BN59" s="82">
        <v>0</v>
      </c>
      <c r="BO59" s="83" t="s">
        <v>221</v>
      </c>
      <c r="BP59" s="83"/>
      <c r="BQ59" s="82">
        <v>0</v>
      </c>
      <c r="BR59" s="83" t="s">
        <v>221</v>
      </c>
      <c r="BS59" s="82">
        <v>0</v>
      </c>
      <c r="BT59" s="82">
        <v>0</v>
      </c>
      <c r="BU59" s="82">
        <v>0</v>
      </c>
      <c r="BV59" s="83"/>
      <c r="BW59" s="82">
        <v>174.80959999999999</v>
      </c>
      <c r="BX59" s="82">
        <v>333</v>
      </c>
      <c r="BY59" s="82">
        <v>172</v>
      </c>
      <c r="BZ59" s="82">
        <v>7.5759999999999996</v>
      </c>
      <c r="CA59" s="82">
        <v>0</v>
      </c>
      <c r="CB59" s="83"/>
      <c r="CC59" s="82">
        <v>10578.895073175399</v>
      </c>
      <c r="CD59" s="82">
        <v>0</v>
      </c>
      <c r="CE59" s="82">
        <v>352.312199617369</v>
      </c>
      <c r="CF59" s="82">
        <v>163.01675977653599</v>
      </c>
      <c r="CG59" s="83"/>
      <c r="CH59" s="83"/>
      <c r="CI59" s="82">
        <v>424.90239128157401</v>
      </c>
      <c r="CJ59" s="82">
        <v>7.2311589999999999</v>
      </c>
      <c r="CK59" s="82">
        <v>11533.933582850899</v>
      </c>
    </row>
    <row r="60" spans="1:89" s="84" customFormat="1" ht="15" customHeight="1">
      <c r="A60" s="81" t="s">
        <v>90</v>
      </c>
      <c r="B60" s="85">
        <v>231.72903130724001</v>
      </c>
      <c r="C60" s="81"/>
      <c r="D60" s="85">
        <v>146.29904999999999</v>
      </c>
      <c r="E60" s="85">
        <v>0</v>
      </c>
      <c r="F60" s="85">
        <v>382.7817</v>
      </c>
      <c r="G60" s="85">
        <v>37.879919999999998</v>
      </c>
      <c r="H60" s="81"/>
      <c r="I60" s="81"/>
      <c r="J60" s="85">
        <v>13.8037757110563</v>
      </c>
      <c r="K60" s="85">
        <v>5.5880595436714096</v>
      </c>
      <c r="L60" s="85">
        <v>986.14150708778902</v>
      </c>
      <c r="M60" s="81" t="s">
        <v>221</v>
      </c>
      <c r="N60" s="85">
        <v>0</v>
      </c>
      <c r="O60" s="81"/>
      <c r="P60" s="85">
        <v>0</v>
      </c>
      <c r="Q60" s="85">
        <v>118.64001803330299</v>
      </c>
      <c r="R60" s="81"/>
      <c r="S60" s="85">
        <v>1343.9235350792701</v>
      </c>
      <c r="T60" s="85">
        <v>0</v>
      </c>
      <c r="U60" s="81"/>
      <c r="V60" s="85">
        <v>77.095349999999996</v>
      </c>
      <c r="W60" s="81" t="s">
        <v>221</v>
      </c>
      <c r="X60" s="85">
        <v>179.80610278955999</v>
      </c>
      <c r="Y60" s="81" t="s">
        <v>221</v>
      </c>
      <c r="Z60" s="85">
        <v>259.00159157550002</v>
      </c>
      <c r="AA60" s="85">
        <v>0</v>
      </c>
      <c r="AB60" s="81"/>
      <c r="AC60" s="85">
        <v>530.27304441785998</v>
      </c>
      <c r="AD60" s="85">
        <v>15.8333544906698</v>
      </c>
      <c r="AE60" s="85">
        <v>761.64310019500601</v>
      </c>
      <c r="AF60" s="85">
        <v>2.0560209999999999E-2</v>
      </c>
      <c r="AG60" s="81" t="s">
        <v>221</v>
      </c>
      <c r="AH60" s="85">
        <v>19.6100011503</v>
      </c>
      <c r="AI60" s="81" t="s">
        <v>221</v>
      </c>
      <c r="AJ60" s="85">
        <v>70.907060000000001</v>
      </c>
      <c r="AK60" s="85">
        <v>0</v>
      </c>
      <c r="AL60" s="85">
        <v>5.7243349985999998</v>
      </c>
      <c r="AM60" s="81"/>
      <c r="AN60" s="85">
        <v>22.813500000000001</v>
      </c>
      <c r="AO60" s="85">
        <v>426.14909999999998</v>
      </c>
      <c r="AP60" s="85">
        <v>79.261633846479</v>
      </c>
      <c r="AQ60" s="85">
        <v>8.7470636846728294</v>
      </c>
      <c r="AR60" s="85">
        <v>28.287315899999999</v>
      </c>
      <c r="AS60" s="85">
        <v>518.72666300000003</v>
      </c>
      <c r="AT60" s="85">
        <v>14.201661355394201</v>
      </c>
      <c r="AU60" s="81"/>
      <c r="AV60" s="85">
        <v>10.9261819187172</v>
      </c>
      <c r="AW60" s="85">
        <v>0</v>
      </c>
      <c r="AX60" s="85">
        <v>8501.8566599999995</v>
      </c>
      <c r="AY60" s="81"/>
      <c r="AZ60" s="85">
        <v>0</v>
      </c>
      <c r="BA60" s="81"/>
      <c r="BB60" s="81"/>
      <c r="BC60" s="81"/>
      <c r="BD60" s="81" t="s">
        <v>221</v>
      </c>
      <c r="BE60" s="85">
        <v>1540.7732664233599</v>
      </c>
      <c r="BF60" s="81" t="s">
        <v>221</v>
      </c>
      <c r="BG60" s="85">
        <v>1394.7868069870899</v>
      </c>
      <c r="BH60" s="85">
        <v>21094.503523248</v>
      </c>
      <c r="BI60" s="85">
        <v>332.13835069016102</v>
      </c>
      <c r="BJ60" s="81"/>
      <c r="BK60" s="85">
        <v>401.74569000000002</v>
      </c>
      <c r="BL60" s="85">
        <v>15.9010677</v>
      </c>
      <c r="BM60" s="81"/>
      <c r="BN60" s="85">
        <v>48.959714013099102</v>
      </c>
      <c r="BO60" s="81" t="s">
        <v>221</v>
      </c>
      <c r="BP60" s="85">
        <v>2.0070000000000001</v>
      </c>
      <c r="BQ60" s="85">
        <v>1016.72569345707</v>
      </c>
      <c r="BR60" s="81" t="s">
        <v>221</v>
      </c>
      <c r="BS60" s="85">
        <v>0.91303853000000001</v>
      </c>
      <c r="BT60" s="85">
        <v>0</v>
      </c>
      <c r="BU60" s="81" t="s">
        <v>221</v>
      </c>
      <c r="BV60" s="85">
        <v>4026.9</v>
      </c>
      <c r="BW60" s="85">
        <v>2483.2328000000002</v>
      </c>
      <c r="BX60" s="81" t="s">
        <v>221</v>
      </c>
      <c r="BY60" s="81"/>
      <c r="BZ60" s="85">
        <v>858.30425893500603</v>
      </c>
      <c r="CA60" s="85">
        <v>0</v>
      </c>
      <c r="CB60" s="81"/>
      <c r="CC60" s="85">
        <v>45467.822257270796</v>
      </c>
      <c r="CD60" s="85">
        <v>10.9261819187172</v>
      </c>
      <c r="CE60" s="85">
        <v>14.201661355394201</v>
      </c>
      <c r="CF60" s="81"/>
      <c r="CG60" s="81"/>
      <c r="CH60" s="85">
        <v>231.72903130724001</v>
      </c>
      <c r="CI60" s="85">
        <v>5.5880595436714096</v>
      </c>
      <c r="CJ60" s="85">
        <v>567.68637701309899</v>
      </c>
      <c r="CK60" s="85">
        <v>47156.257827343899</v>
      </c>
    </row>
    <row r="61" spans="1:89" ht="15" customHeight="1">
      <c r="A61" s="72" t="s">
        <v>159</v>
      </c>
      <c r="B61" s="75">
        <v>0</v>
      </c>
      <c r="C61" s="74"/>
      <c r="D61" s="75">
        <v>218.05235999999999</v>
      </c>
      <c r="E61" s="74"/>
      <c r="F61" s="75">
        <v>13.946099999999999</v>
      </c>
      <c r="G61" s="75">
        <v>2343.8200499999998</v>
      </c>
      <c r="H61" s="74"/>
      <c r="I61" s="74"/>
      <c r="J61" s="75">
        <v>4.0895634078626504</v>
      </c>
      <c r="K61" s="75">
        <v>5.4189465473040404</v>
      </c>
      <c r="L61" s="75">
        <v>164.79731410097</v>
      </c>
      <c r="M61" s="74" t="s">
        <v>221</v>
      </c>
      <c r="N61" s="75">
        <v>0</v>
      </c>
      <c r="O61" s="74"/>
      <c r="P61" s="75">
        <v>0</v>
      </c>
      <c r="Q61" s="75">
        <v>27.15719977002</v>
      </c>
      <c r="R61" s="74" t="s">
        <v>221</v>
      </c>
      <c r="S61" s="74"/>
      <c r="T61" s="75">
        <v>42.147221223903003</v>
      </c>
      <c r="U61" s="75">
        <v>1.09006582</v>
      </c>
      <c r="V61" s="75">
        <v>2.91384</v>
      </c>
      <c r="W61" s="75">
        <v>13.2928245509245</v>
      </c>
      <c r="X61" s="74" t="s">
        <v>221</v>
      </c>
      <c r="Y61" s="75">
        <v>1330.6536000000001</v>
      </c>
      <c r="Z61" s="75">
        <v>9.9699463799999999E-2</v>
      </c>
      <c r="AA61" s="75">
        <v>0</v>
      </c>
      <c r="AB61" s="74"/>
      <c r="AC61" s="75">
        <v>169.30425655076601</v>
      </c>
      <c r="AD61" s="75">
        <v>2.1131747977018098</v>
      </c>
      <c r="AE61" s="75">
        <v>35.5905039356402</v>
      </c>
      <c r="AF61" s="75">
        <v>1.9162000000000001E-3</v>
      </c>
      <c r="AG61" s="75">
        <v>116.5536</v>
      </c>
      <c r="AH61" s="75">
        <v>60.450009861600002</v>
      </c>
      <c r="AI61" s="74"/>
      <c r="AJ61" s="75">
        <v>1.19794</v>
      </c>
      <c r="AK61" s="75">
        <v>2.8188888209607001</v>
      </c>
      <c r="AL61" s="74" t="s">
        <v>221</v>
      </c>
      <c r="AM61" s="74"/>
      <c r="AN61" s="74"/>
      <c r="AO61" s="75">
        <v>4.8563999999999998</v>
      </c>
      <c r="AP61" s="75">
        <v>9.1591221333709107</v>
      </c>
      <c r="AQ61" s="75">
        <v>3.37606155596671</v>
      </c>
      <c r="AR61" s="74" t="s">
        <v>221</v>
      </c>
      <c r="AS61" s="75">
        <v>0</v>
      </c>
      <c r="AT61" s="75">
        <v>6.3543266996992598</v>
      </c>
      <c r="AU61" s="75">
        <v>8.1559533513801394</v>
      </c>
      <c r="AV61" s="75">
        <v>1.10588885816975E-2</v>
      </c>
      <c r="AW61" s="75">
        <v>0</v>
      </c>
      <c r="AX61" s="74" t="s">
        <v>221</v>
      </c>
      <c r="AY61" s="74"/>
      <c r="AZ61" s="74"/>
      <c r="BA61" s="74"/>
      <c r="BB61" s="74"/>
      <c r="BC61" s="74"/>
      <c r="BD61" s="75">
        <v>1.653E-2</v>
      </c>
      <c r="BE61" s="75">
        <v>381.786040145985</v>
      </c>
      <c r="BF61" s="74" t="s">
        <v>221</v>
      </c>
      <c r="BG61" s="75">
        <v>436.50320060757298</v>
      </c>
      <c r="BH61" s="75">
        <v>46.057012460127297</v>
      </c>
      <c r="BI61" s="75">
        <v>47.544518097372197</v>
      </c>
      <c r="BJ61" s="74"/>
      <c r="BK61" s="75">
        <v>828.01620000000003</v>
      </c>
      <c r="BL61" s="75">
        <v>16.5797496</v>
      </c>
      <c r="BM61" s="74"/>
      <c r="BN61" s="75">
        <v>12.6069104866181</v>
      </c>
      <c r="BO61" s="74" t="s">
        <v>221</v>
      </c>
      <c r="BP61" s="75">
        <v>0.35</v>
      </c>
      <c r="BQ61" s="74" t="s">
        <v>221</v>
      </c>
      <c r="BR61" s="74" t="s">
        <v>221</v>
      </c>
      <c r="BS61" s="75">
        <v>0</v>
      </c>
      <c r="BT61" s="75">
        <v>0</v>
      </c>
      <c r="BU61" s="74" t="s">
        <v>221</v>
      </c>
      <c r="BV61" s="75">
        <v>24.4</v>
      </c>
      <c r="BW61" s="75">
        <v>15.608000000000001</v>
      </c>
      <c r="BX61" s="74" t="s">
        <v>221</v>
      </c>
      <c r="BY61" s="74"/>
      <c r="BZ61" s="75">
        <v>37.156890135640303</v>
      </c>
      <c r="CA61" s="75">
        <v>10.9748421723408</v>
      </c>
      <c r="CB61" s="74"/>
      <c r="CC61" s="75">
        <v>6323.2771183279401</v>
      </c>
      <c r="CD61" s="75">
        <v>1.10588885816975E-2</v>
      </c>
      <c r="CE61" s="75">
        <v>7.4443925196992602</v>
      </c>
      <c r="CF61" s="74"/>
      <c r="CG61" s="74"/>
      <c r="CH61" s="75">
        <v>0</v>
      </c>
      <c r="CI61" s="75">
        <v>5.4189465473040404</v>
      </c>
      <c r="CJ61" s="75">
        <v>12.6069104866181</v>
      </c>
      <c r="CK61" s="75">
        <v>6396.8901590781297</v>
      </c>
    </row>
    <row r="62" spans="1:89" s="79" customFormat="1" ht="15" customHeight="1">
      <c r="A62" s="76" t="s">
        <v>160</v>
      </c>
      <c r="B62" s="80">
        <v>0</v>
      </c>
      <c r="C62" s="76"/>
      <c r="D62" s="80">
        <v>106.35516</v>
      </c>
      <c r="E62" s="80">
        <v>2.8</v>
      </c>
      <c r="F62" s="80">
        <v>2.4765000000000001</v>
      </c>
      <c r="G62" s="80">
        <v>211.98186000000001</v>
      </c>
      <c r="H62" s="76"/>
      <c r="I62" s="76"/>
      <c r="J62" s="80">
        <v>6.84819159735373</v>
      </c>
      <c r="K62" s="80">
        <v>1014.78300013598</v>
      </c>
      <c r="L62" s="80">
        <v>104.426759512559</v>
      </c>
      <c r="M62" s="76" t="s">
        <v>221</v>
      </c>
      <c r="N62" s="80">
        <v>0</v>
      </c>
      <c r="O62" s="76"/>
      <c r="P62" s="80">
        <v>1.8058979748565001</v>
      </c>
      <c r="Q62" s="80">
        <v>18.433024652192199</v>
      </c>
      <c r="R62" s="80">
        <v>0</v>
      </c>
      <c r="S62" s="80">
        <v>497.14771831479402</v>
      </c>
      <c r="T62" s="76"/>
      <c r="U62" s="76"/>
      <c r="V62" s="80">
        <v>263.70251999999999</v>
      </c>
      <c r="W62" s="80">
        <v>2473.1084106655399</v>
      </c>
      <c r="X62" s="80">
        <v>2046.2520725873401</v>
      </c>
      <c r="Y62" s="80">
        <v>2521.6857</v>
      </c>
      <c r="Z62" s="80">
        <v>38.931078067199998</v>
      </c>
      <c r="AA62" s="80">
        <v>0</v>
      </c>
      <c r="AB62" s="76"/>
      <c r="AC62" s="80">
        <v>365.65592173812399</v>
      </c>
      <c r="AD62" s="80">
        <v>42.065676871033801</v>
      </c>
      <c r="AE62" s="80">
        <v>72.159983578471994</v>
      </c>
      <c r="AF62" s="80">
        <v>30.045525248899999</v>
      </c>
      <c r="AG62" s="76" t="s">
        <v>221</v>
      </c>
      <c r="AH62" s="80">
        <v>1465.5717045243</v>
      </c>
      <c r="AI62" s="76" t="s">
        <v>221</v>
      </c>
      <c r="AJ62" s="80">
        <v>12.04739</v>
      </c>
      <c r="AK62" s="80">
        <v>16.405806351892299</v>
      </c>
      <c r="AL62" s="76" t="s">
        <v>221</v>
      </c>
      <c r="AM62" s="76"/>
      <c r="AN62" s="76"/>
      <c r="AO62" s="80">
        <v>152.97659999999999</v>
      </c>
      <c r="AP62" s="80">
        <v>121.534505231268</v>
      </c>
      <c r="AQ62" s="80">
        <v>5.7277953192737199</v>
      </c>
      <c r="AR62" s="76" t="s">
        <v>221</v>
      </c>
      <c r="AS62" s="80">
        <v>83.042395999999997</v>
      </c>
      <c r="AT62" s="80">
        <v>266.96802825901602</v>
      </c>
      <c r="AU62" s="76"/>
      <c r="AV62" s="80">
        <v>1.22753663256843</v>
      </c>
      <c r="AW62" s="80">
        <v>0.29868115088307301</v>
      </c>
      <c r="AX62" s="80">
        <v>4873.2759900000001</v>
      </c>
      <c r="AY62" s="76"/>
      <c r="AZ62" s="80">
        <v>0.256659594530882</v>
      </c>
      <c r="BA62" s="80">
        <v>6.3364410812016096</v>
      </c>
      <c r="BB62" s="80">
        <v>15.4</v>
      </c>
      <c r="BC62" s="76"/>
      <c r="BD62" s="80">
        <v>5.4508371248627202E-2</v>
      </c>
      <c r="BE62" s="80">
        <v>475.079835766423</v>
      </c>
      <c r="BF62" s="76" t="s">
        <v>221</v>
      </c>
      <c r="BG62" s="80">
        <v>273.78756645329298</v>
      </c>
      <c r="BH62" s="80">
        <v>206.73916778028899</v>
      </c>
      <c r="BI62" s="80">
        <v>66.500857819063796</v>
      </c>
      <c r="BJ62" s="76"/>
      <c r="BK62" s="80">
        <v>127.48050000000001</v>
      </c>
      <c r="BL62" s="80">
        <v>23.1795972</v>
      </c>
      <c r="BM62" s="76"/>
      <c r="BN62" s="80">
        <v>24.609380059494299</v>
      </c>
      <c r="BO62" s="76" t="s">
        <v>221</v>
      </c>
      <c r="BP62" s="80">
        <v>2.8471325015208602</v>
      </c>
      <c r="BQ62" s="80">
        <v>3525.4504562727798</v>
      </c>
      <c r="BR62" s="80">
        <v>306.33100798705902</v>
      </c>
      <c r="BS62" s="80">
        <v>38.144142950000003</v>
      </c>
      <c r="BT62" s="80">
        <v>25</v>
      </c>
      <c r="BU62" s="80">
        <v>9.5530753677265707</v>
      </c>
      <c r="BV62" s="80">
        <v>54.6</v>
      </c>
      <c r="BW62" s="80">
        <v>4289.0784000000003</v>
      </c>
      <c r="BX62" s="80">
        <v>5015</v>
      </c>
      <c r="BY62" s="80">
        <v>9</v>
      </c>
      <c r="BZ62" s="80">
        <v>164.435123731343</v>
      </c>
      <c r="CA62" s="80">
        <v>16.405806351892299</v>
      </c>
      <c r="CB62" s="76"/>
      <c r="CC62" s="80">
        <v>24691.384578359899</v>
      </c>
      <c r="CD62" s="80">
        <v>1.22753663256843</v>
      </c>
      <c r="CE62" s="80">
        <v>5299.1739262338697</v>
      </c>
      <c r="CF62" s="76"/>
      <c r="CG62" s="76"/>
      <c r="CH62" s="80">
        <v>0</v>
      </c>
      <c r="CI62" s="80">
        <v>1023.78300013598</v>
      </c>
      <c r="CJ62" s="80">
        <v>117.760192172635</v>
      </c>
      <c r="CK62" s="80">
        <v>31314.170163618201</v>
      </c>
    </row>
    <row r="63" spans="1:89" ht="15" customHeight="1">
      <c r="A63" s="72" t="s">
        <v>258</v>
      </c>
      <c r="B63" s="74"/>
      <c r="C63" s="74"/>
      <c r="D63" s="75">
        <v>0</v>
      </c>
      <c r="E63" s="74"/>
      <c r="F63" s="75">
        <v>0</v>
      </c>
      <c r="G63" s="74"/>
      <c r="H63" s="74"/>
      <c r="I63" s="74"/>
      <c r="J63" s="74"/>
      <c r="K63" s="75">
        <v>0</v>
      </c>
      <c r="L63" s="75">
        <v>0</v>
      </c>
      <c r="M63" s="74" t="s">
        <v>221</v>
      </c>
      <c r="N63" s="75">
        <v>0</v>
      </c>
      <c r="O63" s="74"/>
      <c r="P63" s="75">
        <v>0</v>
      </c>
      <c r="Q63" s="75">
        <v>0</v>
      </c>
      <c r="R63" s="75">
        <v>0</v>
      </c>
      <c r="S63" s="75">
        <v>0</v>
      </c>
      <c r="T63" s="75">
        <v>0</v>
      </c>
      <c r="U63" s="74"/>
      <c r="V63" s="75">
        <v>0</v>
      </c>
      <c r="W63" s="75">
        <v>0</v>
      </c>
      <c r="X63" s="74" t="s">
        <v>221</v>
      </c>
      <c r="Y63" s="75">
        <v>0</v>
      </c>
      <c r="Z63" s="75">
        <v>0</v>
      </c>
      <c r="AA63" s="75">
        <v>0</v>
      </c>
      <c r="AB63" s="74"/>
      <c r="AC63" s="75">
        <v>0</v>
      </c>
      <c r="AD63" s="74"/>
      <c r="AE63" s="75">
        <v>0</v>
      </c>
      <c r="AF63" s="74"/>
      <c r="AG63" s="75">
        <v>0</v>
      </c>
      <c r="AH63" s="75">
        <v>0</v>
      </c>
      <c r="AI63" s="74"/>
      <c r="AJ63" s="75">
        <v>0</v>
      </c>
      <c r="AK63" s="75">
        <v>0</v>
      </c>
      <c r="AL63" s="75">
        <v>0</v>
      </c>
      <c r="AM63" s="74"/>
      <c r="AN63" s="74"/>
      <c r="AO63" s="74"/>
      <c r="AP63" s="74"/>
      <c r="AQ63" s="74"/>
      <c r="AR63" s="74"/>
      <c r="AS63" s="74"/>
      <c r="AT63" s="75">
        <v>0</v>
      </c>
      <c r="AU63" s="74"/>
      <c r="AV63" s="75">
        <v>0</v>
      </c>
      <c r="AW63" s="75">
        <v>0</v>
      </c>
      <c r="AX63" s="74" t="s">
        <v>221</v>
      </c>
      <c r="AY63" s="74"/>
      <c r="AZ63" s="74"/>
      <c r="BA63" s="74"/>
      <c r="BB63" s="74"/>
      <c r="BC63" s="74"/>
      <c r="BD63" s="75">
        <v>0</v>
      </c>
      <c r="BE63" s="75">
        <v>0</v>
      </c>
      <c r="BF63" s="74" t="s">
        <v>221</v>
      </c>
      <c r="BG63" s="74"/>
      <c r="BH63" s="75">
        <v>0</v>
      </c>
      <c r="BI63" s="75">
        <v>0</v>
      </c>
      <c r="BJ63" s="74"/>
      <c r="BK63" s="75">
        <v>0</v>
      </c>
      <c r="BL63" s="75">
        <v>0</v>
      </c>
      <c r="BM63" s="74"/>
      <c r="BN63" s="75">
        <v>0</v>
      </c>
      <c r="BO63" s="74" t="s">
        <v>221</v>
      </c>
      <c r="BP63" s="74"/>
      <c r="BQ63" s="75">
        <v>0</v>
      </c>
      <c r="BR63" s="74" t="s">
        <v>221</v>
      </c>
      <c r="BS63" s="75">
        <v>0</v>
      </c>
      <c r="BT63" s="75">
        <v>0</v>
      </c>
      <c r="BU63" s="74" t="s">
        <v>221</v>
      </c>
      <c r="BV63" s="74"/>
      <c r="BW63" s="75">
        <v>0</v>
      </c>
      <c r="BX63" s="74" t="s">
        <v>221</v>
      </c>
      <c r="BY63" s="74"/>
      <c r="BZ63" s="75">
        <v>0</v>
      </c>
      <c r="CA63" s="75">
        <v>0</v>
      </c>
      <c r="CB63" s="74"/>
      <c r="CC63" s="75">
        <v>0</v>
      </c>
      <c r="CD63" s="75">
        <v>0</v>
      </c>
      <c r="CE63" s="75">
        <v>0</v>
      </c>
      <c r="CF63" s="74"/>
      <c r="CG63" s="74"/>
      <c r="CH63" s="74"/>
      <c r="CI63" s="75">
        <v>0</v>
      </c>
      <c r="CJ63" s="75">
        <v>0</v>
      </c>
      <c r="CK63" s="75">
        <v>0</v>
      </c>
    </row>
    <row r="64" spans="1:89" ht="15" customHeight="1">
      <c r="A64" s="72" t="s">
        <v>259</v>
      </c>
      <c r="B64" s="72"/>
      <c r="C64" s="72"/>
      <c r="D64" s="73">
        <v>0</v>
      </c>
      <c r="E64" s="72"/>
      <c r="F64" s="73">
        <v>40.380200000000002</v>
      </c>
      <c r="G64" s="73">
        <v>0</v>
      </c>
      <c r="H64" s="72"/>
      <c r="I64" s="72"/>
      <c r="J64" s="72" t="s">
        <v>221</v>
      </c>
      <c r="K64" s="73">
        <v>0.76932443528348804</v>
      </c>
      <c r="L64" s="73">
        <v>1.7532952001989599</v>
      </c>
      <c r="M64" s="72" t="s">
        <v>221</v>
      </c>
      <c r="N64" s="73">
        <v>0</v>
      </c>
      <c r="O64" s="72"/>
      <c r="P64" s="73">
        <v>0</v>
      </c>
      <c r="Q64" s="73">
        <v>0</v>
      </c>
      <c r="R64" s="73">
        <v>0</v>
      </c>
      <c r="S64" s="73">
        <v>0</v>
      </c>
      <c r="T64" s="73">
        <v>0</v>
      </c>
      <c r="U64" s="72"/>
      <c r="V64" s="73">
        <v>0</v>
      </c>
      <c r="W64" s="73">
        <v>0</v>
      </c>
      <c r="X64" s="72" t="s">
        <v>221</v>
      </c>
      <c r="Y64" s="73">
        <v>0</v>
      </c>
      <c r="Z64" s="73">
        <v>0</v>
      </c>
      <c r="AA64" s="73">
        <v>0</v>
      </c>
      <c r="AB64" s="72"/>
      <c r="AC64" s="73">
        <v>0</v>
      </c>
      <c r="AD64" s="72"/>
      <c r="AE64" s="73">
        <v>0</v>
      </c>
      <c r="AF64" s="73">
        <v>0</v>
      </c>
      <c r="AG64" s="73">
        <v>0</v>
      </c>
      <c r="AH64" s="73">
        <v>0</v>
      </c>
      <c r="AI64" s="72"/>
      <c r="AJ64" s="73">
        <v>0</v>
      </c>
      <c r="AK64" s="73">
        <v>0</v>
      </c>
      <c r="AL64" s="73">
        <v>0</v>
      </c>
      <c r="AM64" s="72"/>
      <c r="AN64" s="72"/>
      <c r="AO64" s="72" t="s">
        <v>221</v>
      </c>
      <c r="AP64" s="72"/>
      <c r="AQ64" s="72"/>
      <c r="AR64" s="73">
        <v>0</v>
      </c>
      <c r="AS64" s="72"/>
      <c r="AT64" s="73">
        <v>0.10432055975482001</v>
      </c>
      <c r="AU64" s="72"/>
      <c r="AV64" s="73">
        <v>0</v>
      </c>
      <c r="AW64" s="73">
        <v>0</v>
      </c>
      <c r="AX64" s="73">
        <v>0</v>
      </c>
      <c r="AY64" s="72"/>
      <c r="AZ64" s="72"/>
      <c r="BA64" s="72"/>
      <c r="BB64" s="72"/>
      <c r="BC64" s="72"/>
      <c r="BD64" s="73">
        <v>0</v>
      </c>
      <c r="BE64" s="73">
        <v>0</v>
      </c>
      <c r="BF64" s="72" t="s">
        <v>221</v>
      </c>
      <c r="BG64" s="72"/>
      <c r="BH64" s="73">
        <v>9.3169108211061804</v>
      </c>
      <c r="BI64" s="73">
        <v>7.7699510442000005E-2</v>
      </c>
      <c r="BJ64" s="72"/>
      <c r="BK64" s="73">
        <v>0</v>
      </c>
      <c r="BL64" s="73">
        <v>0</v>
      </c>
      <c r="BM64" s="72"/>
      <c r="BN64" s="73">
        <v>0</v>
      </c>
      <c r="BO64" s="72" t="s">
        <v>221</v>
      </c>
      <c r="BP64" s="72"/>
      <c r="BQ64" s="73">
        <v>0</v>
      </c>
      <c r="BR64" s="72" t="s">
        <v>221</v>
      </c>
      <c r="BS64" s="73">
        <v>0</v>
      </c>
      <c r="BT64" s="73">
        <v>0</v>
      </c>
      <c r="BU64" s="73">
        <v>0</v>
      </c>
      <c r="BV64" s="73">
        <v>6.8</v>
      </c>
      <c r="BW64" s="73">
        <v>0</v>
      </c>
      <c r="BX64" s="72" t="s">
        <v>221</v>
      </c>
      <c r="BY64" s="72"/>
      <c r="BZ64" s="73">
        <v>0</v>
      </c>
      <c r="CA64" s="73">
        <v>0</v>
      </c>
      <c r="CB64" s="72"/>
      <c r="CC64" s="73">
        <v>58.328105531747099</v>
      </c>
      <c r="CD64" s="73">
        <v>0</v>
      </c>
      <c r="CE64" s="73">
        <v>0.10432055975482001</v>
      </c>
      <c r="CF64" s="72"/>
      <c r="CG64" s="72"/>
      <c r="CH64" s="72"/>
      <c r="CI64" s="73">
        <v>0.76932443528348804</v>
      </c>
      <c r="CJ64" s="73">
        <v>0</v>
      </c>
      <c r="CK64" s="73">
        <v>59.201750526785503</v>
      </c>
    </row>
    <row r="65" spans="1:89" ht="15" customHeight="1">
      <c r="A65" s="72" t="s">
        <v>260</v>
      </c>
      <c r="B65" s="74"/>
      <c r="C65" s="75">
        <v>5.0279329608938497</v>
      </c>
      <c r="D65" s="75">
        <v>0</v>
      </c>
      <c r="E65" s="74"/>
      <c r="F65" s="75">
        <v>0</v>
      </c>
      <c r="G65" s="75">
        <v>10.077030000000001</v>
      </c>
      <c r="H65" s="74"/>
      <c r="I65" s="74"/>
      <c r="J65" s="74"/>
      <c r="K65" s="75">
        <v>9.0475780907303598</v>
      </c>
      <c r="L65" s="75">
        <v>6.2173588659537402E-3</v>
      </c>
      <c r="M65" s="74" t="s">
        <v>221</v>
      </c>
      <c r="N65" s="75">
        <v>0</v>
      </c>
      <c r="O65" s="74"/>
      <c r="P65" s="75">
        <v>21.273911187737902</v>
      </c>
      <c r="Q65" s="75">
        <v>1.92325098284211</v>
      </c>
      <c r="R65" s="75">
        <v>0</v>
      </c>
      <c r="S65" s="74" t="s">
        <v>221</v>
      </c>
      <c r="T65" s="75">
        <v>0</v>
      </c>
      <c r="U65" s="75">
        <v>9.7141130000000006E-2</v>
      </c>
      <c r="V65" s="75">
        <v>0</v>
      </c>
      <c r="W65" s="75">
        <v>0</v>
      </c>
      <c r="X65" s="74" t="s">
        <v>221</v>
      </c>
      <c r="Y65" s="74" t="s">
        <v>221</v>
      </c>
      <c r="Z65" s="75">
        <v>0</v>
      </c>
      <c r="AA65" s="75">
        <v>0</v>
      </c>
      <c r="AB65" s="75">
        <v>0.34977981849126799</v>
      </c>
      <c r="AC65" s="75">
        <v>0</v>
      </c>
      <c r="AD65" s="74"/>
      <c r="AE65" s="75">
        <v>0</v>
      </c>
      <c r="AF65" s="75">
        <v>0</v>
      </c>
      <c r="AG65" s="75">
        <v>0</v>
      </c>
      <c r="AH65" s="75">
        <v>0</v>
      </c>
      <c r="AI65" s="74"/>
      <c r="AJ65" s="75">
        <v>0</v>
      </c>
      <c r="AK65" s="75">
        <v>0</v>
      </c>
      <c r="AL65" s="75">
        <v>0</v>
      </c>
      <c r="AM65" s="74"/>
      <c r="AN65" s="74"/>
      <c r="AO65" s="74"/>
      <c r="AP65" s="74" t="s">
        <v>221</v>
      </c>
      <c r="AQ65" s="74"/>
      <c r="AR65" s="74"/>
      <c r="AS65" s="74"/>
      <c r="AT65" s="75">
        <v>0.77827857564014002</v>
      </c>
      <c r="AU65" s="74"/>
      <c r="AV65" s="75">
        <v>0</v>
      </c>
      <c r="AW65" s="75">
        <v>0</v>
      </c>
      <c r="AX65" s="74" t="s">
        <v>221</v>
      </c>
      <c r="AY65" s="74"/>
      <c r="AZ65" s="74"/>
      <c r="BA65" s="74"/>
      <c r="BB65" s="75">
        <v>7.3</v>
      </c>
      <c r="BC65" s="74"/>
      <c r="BD65" s="75">
        <v>0</v>
      </c>
      <c r="BE65" s="75">
        <v>2.8512773722627699E-2</v>
      </c>
      <c r="BF65" s="74" t="s">
        <v>221</v>
      </c>
      <c r="BG65" s="74"/>
      <c r="BH65" s="75">
        <v>4.77764995628125</v>
      </c>
      <c r="BI65" s="75">
        <v>0</v>
      </c>
      <c r="BJ65" s="74"/>
      <c r="BK65" s="75">
        <v>0</v>
      </c>
      <c r="BL65" s="75">
        <v>0</v>
      </c>
      <c r="BM65" s="74"/>
      <c r="BN65" s="75">
        <v>0</v>
      </c>
      <c r="BO65" s="74" t="s">
        <v>221</v>
      </c>
      <c r="BP65" s="74"/>
      <c r="BQ65" s="75">
        <v>0</v>
      </c>
      <c r="BR65" s="74" t="s">
        <v>221</v>
      </c>
      <c r="BS65" s="75">
        <v>0</v>
      </c>
      <c r="BT65" s="75">
        <v>0</v>
      </c>
      <c r="BU65" s="75">
        <v>0</v>
      </c>
      <c r="BV65" s="74" t="s">
        <v>221</v>
      </c>
      <c r="BW65" s="75">
        <v>0</v>
      </c>
      <c r="BX65" s="74" t="s">
        <v>221</v>
      </c>
      <c r="BY65" s="75">
        <v>0</v>
      </c>
      <c r="BZ65" s="75">
        <v>0</v>
      </c>
      <c r="CA65" s="75">
        <v>0</v>
      </c>
      <c r="CB65" s="74"/>
      <c r="CC65" s="75">
        <v>16.812661071711901</v>
      </c>
      <c r="CD65" s="75">
        <v>0</v>
      </c>
      <c r="CE65" s="75">
        <v>29.7991107118693</v>
      </c>
      <c r="CF65" s="75">
        <v>5.0279329608938497</v>
      </c>
      <c r="CG65" s="74"/>
      <c r="CH65" s="74"/>
      <c r="CI65" s="75">
        <v>9.0475780907303598</v>
      </c>
      <c r="CJ65" s="75">
        <v>0</v>
      </c>
      <c r="CK65" s="75">
        <v>60.687282835205501</v>
      </c>
    </row>
    <row r="66" spans="1:89" ht="15" customHeight="1">
      <c r="A66" s="72" t="s">
        <v>261</v>
      </c>
      <c r="B66" s="72"/>
      <c r="C66" s="72"/>
      <c r="D66" s="72" t="s">
        <v>221</v>
      </c>
      <c r="E66" s="72"/>
      <c r="F66" s="73">
        <v>0</v>
      </c>
      <c r="G66" s="73">
        <v>0</v>
      </c>
      <c r="H66" s="72"/>
      <c r="I66" s="73">
        <v>6.2100929999999999E-2</v>
      </c>
      <c r="J66" s="72"/>
      <c r="K66" s="73">
        <v>9.3165237994812102</v>
      </c>
      <c r="L66" s="73">
        <v>0</v>
      </c>
      <c r="M66" s="72" t="s">
        <v>221</v>
      </c>
      <c r="N66" s="73">
        <v>0</v>
      </c>
      <c r="O66" s="72"/>
      <c r="P66" s="73">
        <v>0</v>
      </c>
      <c r="Q66" s="73">
        <v>0</v>
      </c>
      <c r="R66" s="73">
        <v>0</v>
      </c>
      <c r="S66" s="72" t="s">
        <v>221</v>
      </c>
      <c r="T66" s="73">
        <v>0</v>
      </c>
      <c r="U66" s="73">
        <v>0.16309599999999999</v>
      </c>
      <c r="V66" s="73">
        <v>0</v>
      </c>
      <c r="W66" s="73">
        <v>0</v>
      </c>
      <c r="X66" s="72" t="s">
        <v>221</v>
      </c>
      <c r="Y66" s="73">
        <v>0</v>
      </c>
      <c r="Z66" s="73">
        <v>0</v>
      </c>
      <c r="AA66" s="73">
        <v>2.42135728230393</v>
      </c>
      <c r="AB66" s="72"/>
      <c r="AC66" s="73">
        <v>0</v>
      </c>
      <c r="AD66" s="72"/>
      <c r="AE66" s="73">
        <v>0</v>
      </c>
      <c r="AF66" s="73">
        <v>7.9135000000000002E-4</v>
      </c>
      <c r="AG66" s="72" t="s">
        <v>221</v>
      </c>
      <c r="AH66" s="73">
        <v>8.4974859000000007E-3</v>
      </c>
      <c r="AI66" s="72"/>
      <c r="AJ66" s="73">
        <v>0</v>
      </c>
      <c r="AK66" s="73">
        <v>0</v>
      </c>
      <c r="AL66" s="73">
        <v>0</v>
      </c>
      <c r="AM66" s="72"/>
      <c r="AN66" s="72"/>
      <c r="AO66" s="72"/>
      <c r="AP66" s="72"/>
      <c r="AQ66" s="72"/>
      <c r="AR66" s="72"/>
      <c r="AS66" s="72"/>
      <c r="AT66" s="73">
        <v>18.320282685879899</v>
      </c>
      <c r="AU66" s="72"/>
      <c r="AV66" s="73">
        <v>0</v>
      </c>
      <c r="AW66" s="73">
        <v>0</v>
      </c>
      <c r="AX66" s="72" t="s">
        <v>221</v>
      </c>
      <c r="AY66" s="72"/>
      <c r="AZ66" s="72"/>
      <c r="BA66" s="72"/>
      <c r="BB66" s="73">
        <v>1</v>
      </c>
      <c r="BC66" s="72"/>
      <c r="BD66" s="73">
        <v>0</v>
      </c>
      <c r="BE66" s="73">
        <v>20.9568886861314</v>
      </c>
      <c r="BF66" s="72" t="s">
        <v>221</v>
      </c>
      <c r="BG66" s="72"/>
      <c r="BH66" s="73">
        <v>0</v>
      </c>
      <c r="BI66" s="73">
        <v>0</v>
      </c>
      <c r="BJ66" s="72"/>
      <c r="BK66" s="73">
        <v>0</v>
      </c>
      <c r="BL66" s="73">
        <v>0</v>
      </c>
      <c r="BM66" s="72"/>
      <c r="BN66" s="73">
        <v>0</v>
      </c>
      <c r="BO66" s="72" t="s">
        <v>221</v>
      </c>
      <c r="BP66" s="72"/>
      <c r="BQ66" s="72" t="s">
        <v>221</v>
      </c>
      <c r="BR66" s="72" t="s">
        <v>221</v>
      </c>
      <c r="BS66" s="73">
        <v>0</v>
      </c>
      <c r="BT66" s="73">
        <v>0</v>
      </c>
      <c r="BU66" s="73">
        <v>0</v>
      </c>
      <c r="BV66" s="72"/>
      <c r="BW66" s="72" t="s">
        <v>221</v>
      </c>
      <c r="BX66" s="72" t="s">
        <v>221</v>
      </c>
      <c r="BY66" s="73">
        <v>6</v>
      </c>
      <c r="BZ66" s="73">
        <v>7.9135000000000002E-4</v>
      </c>
      <c r="CA66" s="73">
        <v>0</v>
      </c>
      <c r="CB66" s="72"/>
      <c r="CC66" s="73">
        <v>20.965386172031401</v>
      </c>
      <c r="CD66" s="73">
        <v>0</v>
      </c>
      <c r="CE66" s="73">
        <v>21.9047359681838</v>
      </c>
      <c r="CF66" s="72"/>
      <c r="CG66" s="72"/>
      <c r="CH66" s="72"/>
      <c r="CI66" s="73">
        <v>15.378624729481199</v>
      </c>
      <c r="CJ66" s="73">
        <v>0</v>
      </c>
      <c r="CK66" s="73">
        <v>58.249538219696397</v>
      </c>
    </row>
    <row r="67" spans="1:89" ht="15" customHeight="1">
      <c r="A67" s="72" t="s">
        <v>262</v>
      </c>
      <c r="B67" s="74"/>
      <c r="C67" s="74"/>
      <c r="D67" s="75">
        <v>1.2141</v>
      </c>
      <c r="E67" s="75">
        <v>0.01</v>
      </c>
      <c r="F67" s="75">
        <v>2.5999999999999999E-3</v>
      </c>
      <c r="G67" s="75">
        <v>71.146259999999998</v>
      </c>
      <c r="H67" s="74"/>
      <c r="I67" s="74"/>
      <c r="J67" s="75">
        <v>0</v>
      </c>
      <c r="K67" s="75">
        <v>0.88460701224794802</v>
      </c>
      <c r="L67" s="75">
        <v>0</v>
      </c>
      <c r="M67" s="74" t="s">
        <v>221</v>
      </c>
      <c r="N67" s="75">
        <v>0</v>
      </c>
      <c r="O67" s="74"/>
      <c r="P67" s="75">
        <v>0</v>
      </c>
      <c r="Q67" s="75">
        <v>0</v>
      </c>
      <c r="R67" s="74" t="s">
        <v>221</v>
      </c>
      <c r="S67" s="74" t="s">
        <v>221</v>
      </c>
      <c r="T67" s="75">
        <v>0</v>
      </c>
      <c r="U67" s="74"/>
      <c r="V67" s="74" t="s">
        <v>221</v>
      </c>
      <c r="W67" s="75">
        <v>0</v>
      </c>
      <c r="X67" s="74" t="s">
        <v>221</v>
      </c>
      <c r="Y67" s="75">
        <v>14.5692</v>
      </c>
      <c r="Z67" s="75">
        <v>0.12229507890000001</v>
      </c>
      <c r="AA67" s="75">
        <v>0</v>
      </c>
      <c r="AB67" s="74"/>
      <c r="AC67" s="75">
        <v>0.29264847759811702</v>
      </c>
      <c r="AD67" s="74"/>
      <c r="AE67" s="75">
        <v>1.5474132145930499</v>
      </c>
      <c r="AF67" s="75">
        <v>7.1470300000000004E-3</v>
      </c>
      <c r="AG67" s="75">
        <v>103.1985</v>
      </c>
      <c r="AH67" s="75">
        <v>9.4294266318000002</v>
      </c>
      <c r="AI67" s="74"/>
      <c r="AJ67" s="75">
        <v>0.12053999999999999</v>
      </c>
      <c r="AK67" s="75">
        <v>0</v>
      </c>
      <c r="AL67" s="74" t="s">
        <v>221</v>
      </c>
      <c r="AM67" s="74"/>
      <c r="AN67" s="75">
        <v>0.27729999999999999</v>
      </c>
      <c r="AO67" s="74"/>
      <c r="AP67" s="74"/>
      <c r="AQ67" s="75">
        <v>9.1229273229286201E-2</v>
      </c>
      <c r="AR67" s="74" t="s">
        <v>221</v>
      </c>
      <c r="AS67" s="75">
        <v>177</v>
      </c>
      <c r="AT67" s="75">
        <v>0.17182815560937001</v>
      </c>
      <c r="AU67" s="74"/>
      <c r="AV67" s="75">
        <v>23.887199336466701</v>
      </c>
      <c r="AW67" s="75">
        <v>0</v>
      </c>
      <c r="AX67" s="74" t="s">
        <v>221</v>
      </c>
      <c r="AY67" s="74"/>
      <c r="AZ67" s="75">
        <v>2.2799681753889698</v>
      </c>
      <c r="BA67" s="75">
        <v>16.0270001771874</v>
      </c>
      <c r="BB67" s="74"/>
      <c r="BC67" s="74"/>
      <c r="BD67" s="75">
        <v>0.30614285406907699</v>
      </c>
      <c r="BE67" s="75">
        <v>0.91240875912408703</v>
      </c>
      <c r="BF67" s="74" t="s">
        <v>221</v>
      </c>
      <c r="BG67" s="75">
        <v>3.7430834327872402</v>
      </c>
      <c r="BH67" s="75">
        <v>3.7260332896420798</v>
      </c>
      <c r="BI67" s="75">
        <v>2.8104977253071199E-2</v>
      </c>
      <c r="BJ67" s="74"/>
      <c r="BK67" s="75">
        <v>0</v>
      </c>
      <c r="BL67" s="75">
        <v>0.51356429999999997</v>
      </c>
      <c r="BM67" s="74"/>
      <c r="BN67" s="75">
        <v>0.345394807852551</v>
      </c>
      <c r="BO67" s="74" t="s">
        <v>221</v>
      </c>
      <c r="BP67" s="74"/>
      <c r="BQ67" s="75">
        <v>0</v>
      </c>
      <c r="BR67" s="74" t="s">
        <v>221</v>
      </c>
      <c r="BS67" s="75">
        <v>0.17990349</v>
      </c>
      <c r="BT67" s="75">
        <v>0</v>
      </c>
      <c r="BU67" s="75">
        <v>0.87675182806896401</v>
      </c>
      <c r="BV67" s="74" t="s">
        <v>221</v>
      </c>
      <c r="BW67" s="75">
        <v>60.871200000000002</v>
      </c>
      <c r="BX67" s="74" t="s">
        <v>221</v>
      </c>
      <c r="BY67" s="74"/>
      <c r="BZ67" s="75">
        <v>18.4754467658496</v>
      </c>
      <c r="CA67" s="75">
        <v>0</v>
      </c>
      <c r="CB67" s="74"/>
      <c r="CC67" s="75">
        <v>269.86065422033403</v>
      </c>
      <c r="CD67" s="75">
        <v>23.887199336466701</v>
      </c>
      <c r="CE67" s="75">
        <v>0.17182815560937001</v>
      </c>
      <c r="CF67" s="74"/>
      <c r="CG67" s="74"/>
      <c r="CH67" s="74"/>
      <c r="CI67" s="75">
        <v>0.88460701224794802</v>
      </c>
      <c r="CJ67" s="75">
        <v>180.50211481131001</v>
      </c>
      <c r="CK67" s="75">
        <v>493.781850301818</v>
      </c>
    </row>
    <row r="68" spans="1:89" ht="15" customHeight="1">
      <c r="A68" s="72" t="s">
        <v>161</v>
      </c>
      <c r="B68" s="72"/>
      <c r="C68" s="72"/>
      <c r="D68" s="73">
        <v>0</v>
      </c>
      <c r="E68" s="72"/>
      <c r="F68" s="73">
        <v>0</v>
      </c>
      <c r="G68" s="72"/>
      <c r="H68" s="72"/>
      <c r="I68" s="72"/>
      <c r="J68" s="72"/>
      <c r="K68" s="73">
        <v>3.0867158614185701E-2</v>
      </c>
      <c r="L68" s="73">
        <v>0</v>
      </c>
      <c r="M68" s="72" t="s">
        <v>221</v>
      </c>
      <c r="N68" s="73">
        <v>0</v>
      </c>
      <c r="O68" s="72"/>
      <c r="P68" s="73">
        <v>44.691568416206202</v>
      </c>
      <c r="Q68" s="73">
        <v>0</v>
      </c>
      <c r="R68" s="73">
        <v>0</v>
      </c>
      <c r="S68" s="72" t="s">
        <v>221</v>
      </c>
      <c r="T68" s="73">
        <v>0</v>
      </c>
      <c r="U68" s="72"/>
      <c r="V68" s="73">
        <v>0</v>
      </c>
      <c r="W68" s="73">
        <v>0</v>
      </c>
      <c r="X68" s="72" t="s">
        <v>221</v>
      </c>
      <c r="Y68" s="73">
        <v>0</v>
      </c>
      <c r="Z68" s="73">
        <v>0</v>
      </c>
      <c r="AA68" s="73">
        <v>27.407774318115901</v>
      </c>
      <c r="AB68" s="73">
        <v>49.280879918402</v>
      </c>
      <c r="AC68" s="73">
        <v>0.39228572531161998</v>
      </c>
      <c r="AD68" s="72"/>
      <c r="AE68" s="73">
        <v>0</v>
      </c>
      <c r="AF68" s="73">
        <v>4.9979999999999998E-3</v>
      </c>
      <c r="AG68" s="73">
        <v>0</v>
      </c>
      <c r="AH68" s="73">
        <v>4.6864259999999996E-3</v>
      </c>
      <c r="AI68" s="72"/>
      <c r="AJ68" s="73">
        <v>0</v>
      </c>
      <c r="AK68" s="73">
        <v>0</v>
      </c>
      <c r="AL68" s="73">
        <v>0</v>
      </c>
      <c r="AM68" s="72"/>
      <c r="AN68" s="72"/>
      <c r="AO68" s="72"/>
      <c r="AP68" s="72"/>
      <c r="AQ68" s="72"/>
      <c r="AR68" s="72" t="s">
        <v>221</v>
      </c>
      <c r="AS68" s="72"/>
      <c r="AT68" s="73">
        <v>6.0078385688354503</v>
      </c>
      <c r="AU68" s="72"/>
      <c r="AV68" s="73">
        <v>0</v>
      </c>
      <c r="AW68" s="73">
        <v>0</v>
      </c>
      <c r="AX68" s="72" t="s">
        <v>221</v>
      </c>
      <c r="AY68" s="72"/>
      <c r="AZ68" s="72"/>
      <c r="BA68" s="72"/>
      <c r="BB68" s="73">
        <v>19.100000000000001</v>
      </c>
      <c r="BC68" s="72"/>
      <c r="BD68" s="72" t="s">
        <v>221</v>
      </c>
      <c r="BE68" s="73">
        <v>0</v>
      </c>
      <c r="BF68" s="72" t="s">
        <v>221</v>
      </c>
      <c r="BG68" s="72"/>
      <c r="BH68" s="73">
        <v>0</v>
      </c>
      <c r="BI68" s="73">
        <v>0</v>
      </c>
      <c r="BJ68" s="72"/>
      <c r="BK68" s="73">
        <v>0</v>
      </c>
      <c r="BL68" s="73">
        <v>0</v>
      </c>
      <c r="BM68" s="72"/>
      <c r="BN68" s="73">
        <v>0</v>
      </c>
      <c r="BO68" s="72" t="s">
        <v>221</v>
      </c>
      <c r="BP68" s="72"/>
      <c r="BQ68" s="73">
        <v>0</v>
      </c>
      <c r="BR68" s="72" t="s">
        <v>221</v>
      </c>
      <c r="BS68" s="73">
        <v>0</v>
      </c>
      <c r="BT68" s="73">
        <v>0</v>
      </c>
      <c r="BU68" s="73">
        <v>0</v>
      </c>
      <c r="BV68" s="72"/>
      <c r="BW68" s="73">
        <v>0</v>
      </c>
      <c r="BX68" s="72" t="s">
        <v>221</v>
      </c>
      <c r="BY68" s="72"/>
      <c r="BZ68" s="73">
        <v>4.9979999999999998E-3</v>
      </c>
      <c r="CA68" s="73">
        <v>0</v>
      </c>
      <c r="CB68" s="72"/>
      <c r="CC68" s="73">
        <v>0.39697215131162</v>
      </c>
      <c r="CD68" s="73">
        <v>0</v>
      </c>
      <c r="CE68" s="73">
        <v>146.48806122156</v>
      </c>
      <c r="CF68" s="72"/>
      <c r="CG68" s="72"/>
      <c r="CH68" s="72"/>
      <c r="CI68" s="73">
        <v>3.0867158614185701E-2</v>
      </c>
      <c r="CJ68" s="73">
        <v>0</v>
      </c>
      <c r="CK68" s="73">
        <v>146.92089853148499</v>
      </c>
    </row>
    <row r="69" spans="1:89" ht="15" customHeight="1">
      <c r="A69" s="72" t="s">
        <v>263</v>
      </c>
      <c r="B69" s="74"/>
      <c r="C69" s="74"/>
      <c r="D69" s="75">
        <v>0</v>
      </c>
      <c r="E69" s="74"/>
      <c r="F69" s="75">
        <v>0</v>
      </c>
      <c r="G69" s="75">
        <v>0</v>
      </c>
      <c r="H69" s="74"/>
      <c r="I69" s="74"/>
      <c r="J69" s="74"/>
      <c r="K69" s="75">
        <v>0</v>
      </c>
      <c r="L69" s="75">
        <v>0</v>
      </c>
      <c r="M69" s="74" t="s">
        <v>221</v>
      </c>
      <c r="N69" s="75">
        <v>0</v>
      </c>
      <c r="O69" s="74"/>
      <c r="P69" s="75">
        <v>0</v>
      </c>
      <c r="Q69" s="75">
        <v>0</v>
      </c>
      <c r="R69" s="75">
        <v>0</v>
      </c>
      <c r="S69" s="75">
        <v>0</v>
      </c>
      <c r="T69" s="75">
        <v>0</v>
      </c>
      <c r="U69" s="74"/>
      <c r="V69" s="75">
        <v>0</v>
      </c>
      <c r="W69" s="75">
        <v>0</v>
      </c>
      <c r="X69" s="74" t="s">
        <v>221</v>
      </c>
      <c r="Y69" s="75">
        <v>0</v>
      </c>
      <c r="Z69" s="75">
        <v>0</v>
      </c>
      <c r="AA69" s="75">
        <v>0</v>
      </c>
      <c r="AB69" s="74"/>
      <c r="AC69" s="75">
        <v>0</v>
      </c>
      <c r="AD69" s="74"/>
      <c r="AE69" s="75">
        <v>0</v>
      </c>
      <c r="AF69" s="75">
        <v>0</v>
      </c>
      <c r="AG69" s="75">
        <v>0</v>
      </c>
      <c r="AH69" s="75">
        <v>0</v>
      </c>
      <c r="AI69" s="74"/>
      <c r="AJ69" s="75">
        <v>0</v>
      </c>
      <c r="AK69" s="75">
        <v>0</v>
      </c>
      <c r="AL69" s="75">
        <v>0</v>
      </c>
      <c r="AM69" s="74"/>
      <c r="AN69" s="74"/>
      <c r="AO69" s="74"/>
      <c r="AP69" s="74"/>
      <c r="AQ69" s="74"/>
      <c r="AR69" s="74"/>
      <c r="AS69" s="75">
        <v>0</v>
      </c>
      <c r="AT69" s="75">
        <v>0</v>
      </c>
      <c r="AU69" s="74"/>
      <c r="AV69" s="75">
        <v>0</v>
      </c>
      <c r="AW69" s="75">
        <v>0</v>
      </c>
      <c r="AX69" s="74" t="s">
        <v>221</v>
      </c>
      <c r="AY69" s="74"/>
      <c r="AZ69" s="75">
        <v>0</v>
      </c>
      <c r="BA69" s="74"/>
      <c r="BB69" s="74"/>
      <c r="BC69" s="74"/>
      <c r="BD69" s="75">
        <v>0</v>
      </c>
      <c r="BE69" s="75">
        <v>0</v>
      </c>
      <c r="BF69" s="74" t="s">
        <v>221</v>
      </c>
      <c r="BG69" s="74"/>
      <c r="BH69" s="75">
        <v>0</v>
      </c>
      <c r="BI69" s="75">
        <v>0</v>
      </c>
      <c r="BJ69" s="74"/>
      <c r="BK69" s="75">
        <v>0</v>
      </c>
      <c r="BL69" s="75">
        <v>0</v>
      </c>
      <c r="BM69" s="74"/>
      <c r="BN69" s="75">
        <v>0</v>
      </c>
      <c r="BO69" s="74" t="s">
        <v>221</v>
      </c>
      <c r="BP69" s="74"/>
      <c r="BQ69" s="75">
        <v>0</v>
      </c>
      <c r="BR69" s="74" t="s">
        <v>221</v>
      </c>
      <c r="BS69" s="75">
        <v>0</v>
      </c>
      <c r="BT69" s="75">
        <v>0</v>
      </c>
      <c r="BU69" s="75">
        <v>0</v>
      </c>
      <c r="BV69" s="74"/>
      <c r="BW69" s="75">
        <v>0</v>
      </c>
      <c r="BX69" s="74" t="s">
        <v>221</v>
      </c>
      <c r="BY69" s="74"/>
      <c r="BZ69" s="75">
        <v>0</v>
      </c>
      <c r="CA69" s="75">
        <v>0</v>
      </c>
      <c r="CB69" s="74"/>
      <c r="CC69" s="75">
        <v>0</v>
      </c>
      <c r="CD69" s="75">
        <v>0</v>
      </c>
      <c r="CE69" s="75">
        <v>0</v>
      </c>
      <c r="CF69" s="74"/>
      <c r="CG69" s="74"/>
      <c r="CH69" s="74"/>
      <c r="CI69" s="75">
        <v>0</v>
      </c>
      <c r="CJ69" s="75">
        <v>0</v>
      </c>
      <c r="CK69" s="75">
        <v>0</v>
      </c>
    </row>
    <row r="70" spans="1:89" ht="15" customHeight="1">
      <c r="A70" s="72" t="s">
        <v>264</v>
      </c>
      <c r="B70" s="72"/>
      <c r="C70" s="72"/>
      <c r="D70" s="73">
        <v>0</v>
      </c>
      <c r="E70" s="72"/>
      <c r="F70" s="73">
        <v>0</v>
      </c>
      <c r="G70" s="72"/>
      <c r="H70" s="72"/>
      <c r="I70" s="72"/>
      <c r="J70" s="72"/>
      <c r="K70" s="73">
        <v>0</v>
      </c>
      <c r="L70" s="73">
        <v>0</v>
      </c>
      <c r="M70" s="72" t="s">
        <v>221</v>
      </c>
      <c r="N70" s="73">
        <v>0</v>
      </c>
      <c r="O70" s="72"/>
      <c r="P70" s="73">
        <v>0</v>
      </c>
      <c r="Q70" s="73">
        <v>0</v>
      </c>
      <c r="R70" s="73">
        <v>0</v>
      </c>
      <c r="S70" s="73">
        <v>0</v>
      </c>
      <c r="T70" s="73">
        <v>0</v>
      </c>
      <c r="U70" s="72"/>
      <c r="V70" s="73">
        <v>0</v>
      </c>
      <c r="W70" s="73">
        <v>0</v>
      </c>
      <c r="X70" s="72"/>
      <c r="Y70" s="73">
        <v>0</v>
      </c>
      <c r="Z70" s="73">
        <v>0</v>
      </c>
      <c r="AA70" s="73">
        <v>0</v>
      </c>
      <c r="AB70" s="72"/>
      <c r="AC70" s="73">
        <v>0</v>
      </c>
      <c r="AD70" s="72"/>
      <c r="AE70" s="73">
        <v>0</v>
      </c>
      <c r="AF70" s="72"/>
      <c r="AG70" s="73">
        <v>0</v>
      </c>
      <c r="AH70" s="73">
        <v>0</v>
      </c>
      <c r="AI70" s="72"/>
      <c r="AJ70" s="73">
        <v>0</v>
      </c>
      <c r="AK70" s="73">
        <v>0</v>
      </c>
      <c r="AL70" s="73">
        <v>0</v>
      </c>
      <c r="AM70" s="72"/>
      <c r="AN70" s="72"/>
      <c r="AO70" s="72"/>
      <c r="AP70" s="72"/>
      <c r="AQ70" s="72"/>
      <c r="AR70" s="72"/>
      <c r="AS70" s="72"/>
      <c r="AT70" s="73">
        <v>0</v>
      </c>
      <c r="AU70" s="72"/>
      <c r="AV70" s="73">
        <v>0</v>
      </c>
      <c r="AW70" s="73">
        <v>0</v>
      </c>
      <c r="AX70" s="73">
        <v>0</v>
      </c>
      <c r="AY70" s="72"/>
      <c r="AZ70" s="72"/>
      <c r="BA70" s="72"/>
      <c r="BB70" s="72"/>
      <c r="BC70" s="72"/>
      <c r="BD70" s="73">
        <v>0</v>
      </c>
      <c r="BE70" s="73">
        <v>0.22810218978102201</v>
      </c>
      <c r="BF70" s="72" t="s">
        <v>221</v>
      </c>
      <c r="BG70" s="72"/>
      <c r="BH70" s="73">
        <v>0</v>
      </c>
      <c r="BI70" s="73">
        <v>0</v>
      </c>
      <c r="BJ70" s="72"/>
      <c r="BK70" s="73">
        <v>0</v>
      </c>
      <c r="BL70" s="73">
        <v>0</v>
      </c>
      <c r="BM70" s="72"/>
      <c r="BN70" s="73">
        <v>0</v>
      </c>
      <c r="BO70" s="72" t="s">
        <v>221</v>
      </c>
      <c r="BP70" s="72"/>
      <c r="BQ70" s="73">
        <v>0</v>
      </c>
      <c r="BR70" s="72" t="s">
        <v>221</v>
      </c>
      <c r="BS70" s="73">
        <v>0</v>
      </c>
      <c r="BT70" s="73">
        <v>0</v>
      </c>
      <c r="BU70" s="73">
        <v>0</v>
      </c>
      <c r="BV70" s="72"/>
      <c r="BW70" s="73">
        <v>0</v>
      </c>
      <c r="BX70" s="72" t="s">
        <v>221</v>
      </c>
      <c r="BY70" s="72"/>
      <c r="BZ70" s="73">
        <v>0</v>
      </c>
      <c r="CA70" s="73">
        <v>0</v>
      </c>
      <c r="CB70" s="72"/>
      <c r="CC70" s="73">
        <v>0.22810218978102201</v>
      </c>
      <c r="CD70" s="73">
        <v>0</v>
      </c>
      <c r="CE70" s="73">
        <v>0</v>
      </c>
      <c r="CF70" s="72"/>
      <c r="CG70" s="72"/>
      <c r="CH70" s="72"/>
      <c r="CI70" s="73">
        <v>0</v>
      </c>
      <c r="CJ70" s="73">
        <v>0</v>
      </c>
      <c r="CK70" s="73">
        <v>0.22810218978102201</v>
      </c>
    </row>
    <row r="71" spans="1:89" ht="15" customHeight="1">
      <c r="A71" s="72" t="s">
        <v>162</v>
      </c>
      <c r="B71" s="74"/>
      <c r="C71" s="74"/>
      <c r="D71" s="74" t="s">
        <v>221</v>
      </c>
      <c r="E71" s="74"/>
      <c r="F71" s="75">
        <v>39.177300000000002</v>
      </c>
      <c r="G71" s="75">
        <v>3.6423000000000001</v>
      </c>
      <c r="H71" s="74"/>
      <c r="I71" s="74"/>
      <c r="J71" s="74"/>
      <c r="K71" s="75">
        <v>1.1346975487105599</v>
      </c>
      <c r="L71" s="75">
        <v>35.1342949515046</v>
      </c>
      <c r="M71" s="74" t="s">
        <v>221</v>
      </c>
      <c r="N71" s="75">
        <v>0</v>
      </c>
      <c r="O71" s="74"/>
      <c r="P71" s="75">
        <v>0</v>
      </c>
      <c r="Q71" s="75">
        <v>2.2743827612815499</v>
      </c>
      <c r="R71" s="75">
        <v>0</v>
      </c>
      <c r="S71" s="74" t="s">
        <v>221</v>
      </c>
      <c r="T71" s="75">
        <v>8.0047048060901105</v>
      </c>
      <c r="U71" s="74"/>
      <c r="V71" s="74"/>
      <c r="W71" s="75">
        <v>98.628928582380794</v>
      </c>
      <c r="X71" s="74" t="s">
        <v>221</v>
      </c>
      <c r="Y71" s="75">
        <v>13.3551</v>
      </c>
      <c r="Z71" s="75">
        <v>4.1461515000000004E-3</v>
      </c>
      <c r="AA71" s="75">
        <v>0</v>
      </c>
      <c r="AB71" s="74"/>
      <c r="AC71" s="75">
        <v>0.10943155944892501</v>
      </c>
      <c r="AD71" s="74"/>
      <c r="AE71" s="75">
        <v>0.34737847674538003</v>
      </c>
      <c r="AF71" s="74"/>
      <c r="AG71" s="74" t="s">
        <v>221</v>
      </c>
      <c r="AH71" s="75">
        <v>51.215299373699999</v>
      </c>
      <c r="AI71" s="74"/>
      <c r="AJ71" s="75">
        <v>14.067</v>
      </c>
      <c r="AK71" s="75">
        <v>0</v>
      </c>
      <c r="AL71" s="75">
        <v>0</v>
      </c>
      <c r="AM71" s="74"/>
      <c r="AN71" s="74"/>
      <c r="AO71" s="75">
        <v>337.51979999999998</v>
      </c>
      <c r="AP71" s="75">
        <v>379.75129460668597</v>
      </c>
      <c r="AQ71" s="75">
        <v>30.559725377963801</v>
      </c>
      <c r="AR71" s="75">
        <v>0</v>
      </c>
      <c r="AS71" s="74"/>
      <c r="AT71" s="75">
        <v>0</v>
      </c>
      <c r="AU71" s="74"/>
      <c r="AV71" s="75">
        <v>0</v>
      </c>
      <c r="AW71" s="75">
        <v>0</v>
      </c>
      <c r="AX71" s="74" t="s">
        <v>221</v>
      </c>
      <c r="AY71" s="74"/>
      <c r="AZ71" s="74"/>
      <c r="BA71" s="74"/>
      <c r="BB71" s="74"/>
      <c r="BC71" s="74"/>
      <c r="BD71" s="75">
        <v>0</v>
      </c>
      <c r="BE71" s="75">
        <v>29.5107208029197</v>
      </c>
      <c r="BF71" s="74" t="s">
        <v>221</v>
      </c>
      <c r="BG71" s="74" t="s">
        <v>221</v>
      </c>
      <c r="BH71" s="75">
        <v>69.725728911464103</v>
      </c>
      <c r="BI71" s="75">
        <v>1.2311391229212001</v>
      </c>
      <c r="BJ71" s="74"/>
      <c r="BK71" s="75">
        <v>13.59792</v>
      </c>
      <c r="BL71" s="75">
        <v>3.6422999999999998E-3</v>
      </c>
      <c r="BM71" s="74"/>
      <c r="BN71" s="75">
        <v>0</v>
      </c>
      <c r="BO71" s="74" t="s">
        <v>221</v>
      </c>
      <c r="BP71" s="74"/>
      <c r="BQ71" s="74" t="s">
        <v>221</v>
      </c>
      <c r="BR71" s="74" t="s">
        <v>221</v>
      </c>
      <c r="BS71" s="75">
        <v>0</v>
      </c>
      <c r="BT71" s="75">
        <v>0</v>
      </c>
      <c r="BU71" s="75">
        <v>0</v>
      </c>
      <c r="BV71" s="75">
        <v>93.2</v>
      </c>
      <c r="BW71" s="74" t="s">
        <v>221</v>
      </c>
      <c r="BX71" s="74" t="s">
        <v>221</v>
      </c>
      <c r="BY71" s="74"/>
      <c r="BZ71" s="75">
        <v>14.4143784767454</v>
      </c>
      <c r="CA71" s="75">
        <v>0</v>
      </c>
      <c r="CB71" s="74"/>
      <c r="CC71" s="75">
        <v>1206.6458593078601</v>
      </c>
      <c r="CD71" s="75">
        <v>0</v>
      </c>
      <c r="CE71" s="75">
        <v>0</v>
      </c>
      <c r="CF71" s="74"/>
      <c r="CG71" s="74"/>
      <c r="CH71" s="74"/>
      <c r="CI71" s="75">
        <v>1.1346975487105599</v>
      </c>
      <c r="CJ71" s="75">
        <v>0</v>
      </c>
      <c r="CK71" s="75">
        <v>1222.19493533332</v>
      </c>
    </row>
    <row r="72" spans="1:89" ht="15" customHeight="1">
      <c r="A72" s="72" t="s">
        <v>265</v>
      </c>
      <c r="B72" s="72"/>
      <c r="C72" s="72"/>
      <c r="D72" s="73">
        <v>0</v>
      </c>
      <c r="E72" s="72"/>
      <c r="F72" s="73">
        <v>0</v>
      </c>
      <c r="G72" s="73">
        <v>0</v>
      </c>
      <c r="H72" s="72"/>
      <c r="I72" s="72"/>
      <c r="J72" s="72"/>
      <c r="K72" s="73">
        <v>-1.51842945128981</v>
      </c>
      <c r="L72" s="73">
        <v>0</v>
      </c>
      <c r="M72" s="72" t="s">
        <v>221</v>
      </c>
      <c r="N72" s="73">
        <v>0</v>
      </c>
      <c r="O72" s="72"/>
      <c r="P72" s="73">
        <v>0</v>
      </c>
      <c r="Q72" s="73">
        <v>1.7453502669292</v>
      </c>
      <c r="R72" s="73">
        <v>0</v>
      </c>
      <c r="S72" s="73">
        <v>0</v>
      </c>
      <c r="T72" s="73">
        <v>0</v>
      </c>
      <c r="U72" s="72"/>
      <c r="V72" s="73">
        <v>0</v>
      </c>
      <c r="W72" s="73">
        <v>0</v>
      </c>
      <c r="X72" s="72" t="s">
        <v>221</v>
      </c>
      <c r="Y72" s="73">
        <v>0</v>
      </c>
      <c r="Z72" s="73">
        <v>0</v>
      </c>
      <c r="AA72" s="73">
        <v>0</v>
      </c>
      <c r="AB72" s="72"/>
      <c r="AC72" s="73">
        <v>0</v>
      </c>
      <c r="AD72" s="72"/>
      <c r="AE72" s="73">
        <v>0</v>
      </c>
      <c r="AF72" s="72"/>
      <c r="AG72" s="73">
        <v>0</v>
      </c>
      <c r="AH72" s="73">
        <v>6.2883095400000005E-2</v>
      </c>
      <c r="AI72" s="72"/>
      <c r="AJ72" s="73">
        <v>0</v>
      </c>
      <c r="AK72" s="73">
        <v>0</v>
      </c>
      <c r="AL72" s="73">
        <v>0</v>
      </c>
      <c r="AM72" s="72"/>
      <c r="AN72" s="72"/>
      <c r="AO72" s="72"/>
      <c r="AP72" s="72"/>
      <c r="AQ72" s="72"/>
      <c r="AR72" s="72" t="s">
        <v>221</v>
      </c>
      <c r="AS72" s="73">
        <v>0</v>
      </c>
      <c r="AT72" s="73">
        <v>0</v>
      </c>
      <c r="AU72" s="72"/>
      <c r="AV72" s="73">
        <v>0</v>
      </c>
      <c r="AW72" s="73">
        <v>0</v>
      </c>
      <c r="AX72" s="72" t="s">
        <v>221</v>
      </c>
      <c r="AY72" s="72"/>
      <c r="AZ72" s="72"/>
      <c r="BA72" s="72"/>
      <c r="BB72" s="72"/>
      <c r="BC72" s="72"/>
      <c r="BD72" s="73">
        <v>0</v>
      </c>
      <c r="BE72" s="73">
        <v>0</v>
      </c>
      <c r="BF72" s="72" t="s">
        <v>221</v>
      </c>
      <c r="BG72" s="72"/>
      <c r="BH72" s="73">
        <v>0</v>
      </c>
      <c r="BI72" s="73">
        <v>0</v>
      </c>
      <c r="BJ72" s="72"/>
      <c r="BK72" s="73">
        <v>0</v>
      </c>
      <c r="BL72" s="73">
        <v>0</v>
      </c>
      <c r="BM72" s="72"/>
      <c r="BN72" s="73">
        <v>0</v>
      </c>
      <c r="BO72" s="72" t="s">
        <v>221</v>
      </c>
      <c r="BP72" s="72"/>
      <c r="BQ72" s="73">
        <v>0</v>
      </c>
      <c r="BR72" s="72" t="s">
        <v>221</v>
      </c>
      <c r="BS72" s="73">
        <v>0</v>
      </c>
      <c r="BT72" s="73">
        <v>0</v>
      </c>
      <c r="BU72" s="73">
        <v>6.5451446399290401</v>
      </c>
      <c r="BV72" s="72"/>
      <c r="BW72" s="72" t="s">
        <v>221</v>
      </c>
      <c r="BX72" s="72" t="s">
        <v>221</v>
      </c>
      <c r="BY72" s="72"/>
      <c r="BZ72" s="73">
        <v>0</v>
      </c>
      <c r="CA72" s="73">
        <v>0</v>
      </c>
      <c r="CB72" s="72"/>
      <c r="CC72" s="73">
        <v>1.8082333623292</v>
      </c>
      <c r="CD72" s="73">
        <v>0</v>
      </c>
      <c r="CE72" s="73">
        <v>0</v>
      </c>
      <c r="CF72" s="72"/>
      <c r="CG72" s="72"/>
      <c r="CH72" s="72"/>
      <c r="CI72" s="73">
        <v>-1.51842945128981</v>
      </c>
      <c r="CJ72" s="73">
        <v>6.5451446399290401</v>
      </c>
      <c r="CK72" s="73">
        <v>6.8349485509684298</v>
      </c>
    </row>
    <row r="73" spans="1:89" ht="15" customHeight="1">
      <c r="A73" s="72" t="s">
        <v>266</v>
      </c>
      <c r="B73" s="74"/>
      <c r="C73" s="74"/>
      <c r="D73" s="75">
        <v>0</v>
      </c>
      <c r="E73" s="74"/>
      <c r="F73" s="75">
        <v>0</v>
      </c>
      <c r="G73" s="74"/>
      <c r="H73" s="74"/>
      <c r="I73" s="74"/>
      <c r="J73" s="74"/>
      <c r="K73" s="75">
        <v>0</v>
      </c>
      <c r="L73" s="75">
        <v>0</v>
      </c>
      <c r="M73" s="74" t="s">
        <v>221</v>
      </c>
      <c r="N73" s="75">
        <v>0</v>
      </c>
      <c r="O73" s="74"/>
      <c r="P73" s="75">
        <v>0</v>
      </c>
      <c r="Q73" s="75">
        <v>0</v>
      </c>
      <c r="R73" s="75">
        <v>0</v>
      </c>
      <c r="S73" s="75">
        <v>0</v>
      </c>
      <c r="T73" s="75">
        <v>0</v>
      </c>
      <c r="U73" s="74"/>
      <c r="V73" s="75">
        <v>0</v>
      </c>
      <c r="W73" s="75">
        <v>0</v>
      </c>
      <c r="X73" s="74" t="s">
        <v>221</v>
      </c>
      <c r="Y73" s="75">
        <v>0</v>
      </c>
      <c r="Z73" s="75">
        <v>0</v>
      </c>
      <c r="AA73" s="75">
        <v>0</v>
      </c>
      <c r="AB73" s="74"/>
      <c r="AC73" s="75">
        <v>0</v>
      </c>
      <c r="AD73" s="74"/>
      <c r="AE73" s="75">
        <v>0</v>
      </c>
      <c r="AF73" s="74"/>
      <c r="AG73" s="75">
        <v>0</v>
      </c>
      <c r="AH73" s="75">
        <v>0</v>
      </c>
      <c r="AI73" s="74"/>
      <c r="AJ73" s="75">
        <v>0</v>
      </c>
      <c r="AK73" s="75">
        <v>0</v>
      </c>
      <c r="AL73" s="75">
        <v>0</v>
      </c>
      <c r="AM73" s="74"/>
      <c r="AN73" s="74"/>
      <c r="AO73" s="74"/>
      <c r="AP73" s="74"/>
      <c r="AQ73" s="74"/>
      <c r="AR73" s="74"/>
      <c r="AS73" s="74"/>
      <c r="AT73" s="75">
        <v>0</v>
      </c>
      <c r="AU73" s="74"/>
      <c r="AV73" s="75">
        <v>0</v>
      </c>
      <c r="AW73" s="75">
        <v>0</v>
      </c>
      <c r="AX73" s="75">
        <v>0</v>
      </c>
      <c r="AY73" s="74"/>
      <c r="AZ73" s="74"/>
      <c r="BA73" s="74"/>
      <c r="BB73" s="74"/>
      <c r="BC73" s="74"/>
      <c r="BD73" s="75">
        <v>0</v>
      </c>
      <c r="BE73" s="75">
        <v>0</v>
      </c>
      <c r="BF73" s="74" t="s">
        <v>221</v>
      </c>
      <c r="BG73" s="74"/>
      <c r="BH73" s="75">
        <v>0</v>
      </c>
      <c r="BI73" s="75">
        <v>0</v>
      </c>
      <c r="BJ73" s="74"/>
      <c r="BK73" s="75">
        <v>0</v>
      </c>
      <c r="BL73" s="75">
        <v>0</v>
      </c>
      <c r="BM73" s="74"/>
      <c r="BN73" s="75">
        <v>0</v>
      </c>
      <c r="BO73" s="74" t="s">
        <v>221</v>
      </c>
      <c r="BP73" s="74"/>
      <c r="BQ73" s="75">
        <v>0</v>
      </c>
      <c r="BR73" s="74" t="s">
        <v>221</v>
      </c>
      <c r="BS73" s="75">
        <v>0</v>
      </c>
      <c r="BT73" s="75">
        <v>0</v>
      </c>
      <c r="BU73" s="75">
        <v>0</v>
      </c>
      <c r="BV73" s="74"/>
      <c r="BW73" s="74" t="s">
        <v>221</v>
      </c>
      <c r="BX73" s="74" t="s">
        <v>221</v>
      </c>
      <c r="BY73" s="74"/>
      <c r="BZ73" s="75">
        <v>0</v>
      </c>
      <c r="CA73" s="75">
        <v>0</v>
      </c>
      <c r="CB73" s="74"/>
      <c r="CC73" s="75">
        <v>0</v>
      </c>
      <c r="CD73" s="75">
        <v>0</v>
      </c>
      <c r="CE73" s="75">
        <v>0</v>
      </c>
      <c r="CF73" s="74"/>
      <c r="CG73" s="74"/>
      <c r="CH73" s="74"/>
      <c r="CI73" s="75">
        <v>0</v>
      </c>
      <c r="CJ73" s="75">
        <v>0</v>
      </c>
      <c r="CK73" s="75">
        <v>0</v>
      </c>
    </row>
    <row r="74" spans="1:89" ht="15" customHeight="1">
      <c r="A74" s="72" t="s">
        <v>267</v>
      </c>
      <c r="B74" s="72"/>
      <c r="C74" s="72"/>
      <c r="D74" s="73">
        <v>0</v>
      </c>
      <c r="E74" s="72"/>
      <c r="F74" s="73">
        <v>0</v>
      </c>
      <c r="G74" s="72" t="s">
        <v>221</v>
      </c>
      <c r="H74" s="72"/>
      <c r="I74" s="72"/>
      <c r="J74" s="72"/>
      <c r="K74" s="73">
        <v>0</v>
      </c>
      <c r="L74" s="73">
        <v>0</v>
      </c>
      <c r="M74" s="72" t="s">
        <v>221</v>
      </c>
      <c r="N74" s="73">
        <v>0</v>
      </c>
      <c r="O74" s="72"/>
      <c r="P74" s="73">
        <v>0</v>
      </c>
      <c r="Q74" s="73">
        <v>0</v>
      </c>
      <c r="R74" s="73">
        <v>0</v>
      </c>
      <c r="S74" s="73">
        <v>0</v>
      </c>
      <c r="T74" s="73">
        <v>5.0642009997712902</v>
      </c>
      <c r="U74" s="72"/>
      <c r="V74" s="72" t="s">
        <v>221</v>
      </c>
      <c r="W74" s="73">
        <v>0</v>
      </c>
      <c r="X74" s="72" t="s">
        <v>221</v>
      </c>
      <c r="Y74" s="73">
        <v>0</v>
      </c>
      <c r="Z74" s="73">
        <v>0</v>
      </c>
      <c r="AA74" s="73">
        <v>0</v>
      </c>
      <c r="AB74" s="72"/>
      <c r="AC74" s="73">
        <v>0</v>
      </c>
      <c r="AD74" s="73">
        <v>0</v>
      </c>
      <c r="AE74" s="73">
        <v>0</v>
      </c>
      <c r="AF74" s="72"/>
      <c r="AG74" s="73">
        <v>0</v>
      </c>
      <c r="AH74" s="73">
        <v>0</v>
      </c>
      <c r="AI74" s="72"/>
      <c r="AJ74" s="73">
        <v>0</v>
      </c>
      <c r="AK74" s="73">
        <v>0</v>
      </c>
      <c r="AL74" s="73">
        <v>0</v>
      </c>
      <c r="AM74" s="72"/>
      <c r="AN74" s="72"/>
      <c r="AO74" s="72"/>
      <c r="AP74" s="72" t="s">
        <v>221</v>
      </c>
      <c r="AQ74" s="72"/>
      <c r="AR74" s="72"/>
      <c r="AS74" s="72"/>
      <c r="AT74" s="73">
        <v>0</v>
      </c>
      <c r="AU74" s="72"/>
      <c r="AV74" s="73">
        <v>0</v>
      </c>
      <c r="AW74" s="73">
        <v>0</v>
      </c>
      <c r="AX74" s="73">
        <v>0</v>
      </c>
      <c r="AY74" s="72"/>
      <c r="AZ74" s="72"/>
      <c r="BA74" s="72"/>
      <c r="BB74" s="72"/>
      <c r="BC74" s="72"/>
      <c r="BD74" s="73">
        <v>0</v>
      </c>
      <c r="BE74" s="73">
        <v>0</v>
      </c>
      <c r="BF74" s="72" t="s">
        <v>221</v>
      </c>
      <c r="BG74" s="72" t="s">
        <v>221</v>
      </c>
      <c r="BH74" s="73">
        <v>0</v>
      </c>
      <c r="BI74" s="73">
        <v>0</v>
      </c>
      <c r="BJ74" s="72"/>
      <c r="BK74" s="73">
        <v>0</v>
      </c>
      <c r="BL74" s="73">
        <v>0</v>
      </c>
      <c r="BM74" s="72"/>
      <c r="BN74" s="73">
        <v>0</v>
      </c>
      <c r="BO74" s="72" t="s">
        <v>221</v>
      </c>
      <c r="BP74" s="72"/>
      <c r="BQ74" s="73">
        <v>0</v>
      </c>
      <c r="BR74" s="72" t="s">
        <v>221</v>
      </c>
      <c r="BS74" s="73">
        <v>0</v>
      </c>
      <c r="BT74" s="73">
        <v>0</v>
      </c>
      <c r="BU74" s="73">
        <v>0</v>
      </c>
      <c r="BV74" s="72"/>
      <c r="BW74" s="73">
        <v>32.776800000000001</v>
      </c>
      <c r="BX74" s="72"/>
      <c r="BY74" s="72"/>
      <c r="BZ74" s="73">
        <v>0</v>
      </c>
      <c r="CA74" s="73">
        <v>0</v>
      </c>
      <c r="CB74" s="72"/>
      <c r="CC74" s="73">
        <v>37.841000999771303</v>
      </c>
      <c r="CD74" s="73">
        <v>0</v>
      </c>
      <c r="CE74" s="73">
        <v>0</v>
      </c>
      <c r="CF74" s="72"/>
      <c r="CG74" s="72"/>
      <c r="CH74" s="72"/>
      <c r="CI74" s="73">
        <v>0</v>
      </c>
      <c r="CJ74" s="73">
        <v>0</v>
      </c>
      <c r="CK74" s="73">
        <v>37.841000999771303</v>
      </c>
    </row>
    <row r="75" spans="1:89" ht="15" customHeight="1">
      <c r="A75" s="72" t="s">
        <v>268</v>
      </c>
      <c r="B75" s="74"/>
      <c r="C75" s="74"/>
      <c r="D75" s="75">
        <v>0</v>
      </c>
      <c r="E75" s="74"/>
      <c r="F75" s="75">
        <v>0</v>
      </c>
      <c r="G75" s="74"/>
      <c r="H75" s="74"/>
      <c r="I75" s="74"/>
      <c r="J75" s="74"/>
      <c r="K75" s="75">
        <v>0</v>
      </c>
      <c r="L75" s="75">
        <v>0</v>
      </c>
      <c r="M75" s="74" t="s">
        <v>221</v>
      </c>
      <c r="N75" s="75">
        <v>0</v>
      </c>
      <c r="O75" s="74"/>
      <c r="P75" s="75">
        <v>0</v>
      </c>
      <c r="Q75" s="75">
        <v>0</v>
      </c>
      <c r="R75" s="75">
        <v>0</v>
      </c>
      <c r="S75" s="75">
        <v>0</v>
      </c>
      <c r="T75" s="75">
        <v>0</v>
      </c>
      <c r="U75" s="74"/>
      <c r="V75" s="75">
        <v>0</v>
      </c>
      <c r="W75" s="75">
        <v>0</v>
      </c>
      <c r="X75" s="74" t="s">
        <v>221</v>
      </c>
      <c r="Y75" s="75">
        <v>0</v>
      </c>
      <c r="Z75" s="75">
        <v>0</v>
      </c>
      <c r="AA75" s="75">
        <v>0</v>
      </c>
      <c r="AB75" s="74"/>
      <c r="AC75" s="75">
        <v>0</v>
      </c>
      <c r="AD75" s="74"/>
      <c r="AE75" s="75">
        <v>0</v>
      </c>
      <c r="AF75" s="74"/>
      <c r="AG75" s="75">
        <v>0</v>
      </c>
      <c r="AH75" s="75">
        <v>9.8342099999999995E-5</v>
      </c>
      <c r="AI75" s="74"/>
      <c r="AJ75" s="75">
        <v>0</v>
      </c>
      <c r="AK75" s="75">
        <v>0</v>
      </c>
      <c r="AL75" s="75">
        <v>0</v>
      </c>
      <c r="AM75" s="74"/>
      <c r="AN75" s="74"/>
      <c r="AO75" s="74"/>
      <c r="AP75" s="74"/>
      <c r="AQ75" s="74"/>
      <c r="AR75" s="74"/>
      <c r="AS75" s="74"/>
      <c r="AT75" s="75">
        <v>0</v>
      </c>
      <c r="AU75" s="74"/>
      <c r="AV75" s="75">
        <v>0</v>
      </c>
      <c r="AW75" s="75">
        <v>0</v>
      </c>
      <c r="AX75" s="75">
        <v>0</v>
      </c>
      <c r="AY75" s="74"/>
      <c r="AZ75" s="74"/>
      <c r="BA75" s="74"/>
      <c r="BB75" s="74"/>
      <c r="BC75" s="74"/>
      <c r="BD75" s="74" t="s">
        <v>221</v>
      </c>
      <c r="BE75" s="75">
        <v>0</v>
      </c>
      <c r="BF75" s="74" t="s">
        <v>221</v>
      </c>
      <c r="BG75" s="74"/>
      <c r="BH75" s="75">
        <v>0</v>
      </c>
      <c r="BI75" s="75">
        <v>0</v>
      </c>
      <c r="BJ75" s="74"/>
      <c r="BK75" s="75">
        <v>0</v>
      </c>
      <c r="BL75" s="75">
        <v>0</v>
      </c>
      <c r="BM75" s="74"/>
      <c r="BN75" s="75">
        <v>0</v>
      </c>
      <c r="BO75" s="74" t="s">
        <v>221</v>
      </c>
      <c r="BP75" s="74"/>
      <c r="BQ75" s="75">
        <v>0</v>
      </c>
      <c r="BR75" s="74" t="s">
        <v>221</v>
      </c>
      <c r="BS75" s="75">
        <v>0</v>
      </c>
      <c r="BT75" s="75">
        <v>0</v>
      </c>
      <c r="BU75" s="75">
        <v>0</v>
      </c>
      <c r="BV75" s="74"/>
      <c r="BW75" s="75">
        <v>0</v>
      </c>
      <c r="BX75" s="74" t="s">
        <v>221</v>
      </c>
      <c r="BY75" s="74"/>
      <c r="BZ75" s="75">
        <v>0</v>
      </c>
      <c r="CA75" s="75">
        <v>0</v>
      </c>
      <c r="CB75" s="74"/>
      <c r="CC75" s="75">
        <v>9.8342099999999995E-5</v>
      </c>
      <c r="CD75" s="75">
        <v>0</v>
      </c>
      <c r="CE75" s="75">
        <v>0</v>
      </c>
      <c r="CF75" s="74"/>
      <c r="CG75" s="74"/>
      <c r="CH75" s="74"/>
      <c r="CI75" s="75">
        <v>0</v>
      </c>
      <c r="CJ75" s="75">
        <v>0</v>
      </c>
      <c r="CK75" s="75">
        <v>9.8342099999999995E-5</v>
      </c>
    </row>
    <row r="76" spans="1:89" s="79" customFormat="1" ht="15" customHeight="1">
      <c r="A76" s="76" t="s">
        <v>163</v>
      </c>
      <c r="B76" s="80">
        <v>0</v>
      </c>
      <c r="C76" s="76"/>
      <c r="D76" s="80">
        <v>24.282</v>
      </c>
      <c r="E76" s="80">
        <v>0.91</v>
      </c>
      <c r="F76" s="80">
        <v>41.5565</v>
      </c>
      <c r="G76" s="80">
        <v>887.14287000000002</v>
      </c>
      <c r="H76" s="76"/>
      <c r="I76" s="76"/>
      <c r="J76" s="76" t="s">
        <v>221</v>
      </c>
      <c r="K76" s="80">
        <v>400.35884258228998</v>
      </c>
      <c r="L76" s="80">
        <v>60.364337229544901</v>
      </c>
      <c r="M76" s="76" t="s">
        <v>221</v>
      </c>
      <c r="N76" s="80">
        <v>0.210265460143431</v>
      </c>
      <c r="O76" s="76"/>
      <c r="P76" s="80">
        <v>0</v>
      </c>
      <c r="Q76" s="80">
        <v>1.5369711516075499</v>
      </c>
      <c r="R76" s="80">
        <v>0</v>
      </c>
      <c r="S76" s="80">
        <v>209.56104931242899</v>
      </c>
      <c r="T76" s="80">
        <v>2826.4776031626802</v>
      </c>
      <c r="U76" s="76"/>
      <c r="V76" s="80">
        <v>487.94679000000002</v>
      </c>
      <c r="W76" s="76"/>
      <c r="X76" s="80">
        <v>498.84722858967598</v>
      </c>
      <c r="Y76" s="76" t="s">
        <v>221</v>
      </c>
      <c r="Z76" s="80">
        <v>87.607679771700006</v>
      </c>
      <c r="AA76" s="76" t="s">
        <v>221</v>
      </c>
      <c r="AB76" s="80">
        <v>34.156114137175301</v>
      </c>
      <c r="AC76" s="80">
        <v>48.395986570447299</v>
      </c>
      <c r="AD76" s="80">
        <v>5.0592986789661198</v>
      </c>
      <c r="AE76" s="80">
        <v>31.185113253278399</v>
      </c>
      <c r="AF76" s="80">
        <v>17.485162930600001</v>
      </c>
      <c r="AG76" s="76" t="s">
        <v>221</v>
      </c>
      <c r="AH76" s="80">
        <v>226.6688616948</v>
      </c>
      <c r="AI76" s="76" t="s">
        <v>221</v>
      </c>
      <c r="AJ76" s="80">
        <v>35.770600000000002</v>
      </c>
      <c r="AK76" s="80">
        <v>8.2593422489083004</v>
      </c>
      <c r="AL76" s="80">
        <v>0</v>
      </c>
      <c r="AM76" s="76"/>
      <c r="AN76" s="76"/>
      <c r="AO76" s="80">
        <v>103.1985</v>
      </c>
      <c r="AP76" s="80">
        <v>354.387571775813</v>
      </c>
      <c r="AQ76" s="80">
        <v>0.21194151428778299</v>
      </c>
      <c r="AR76" s="80">
        <v>0</v>
      </c>
      <c r="AS76" s="80">
        <v>0</v>
      </c>
      <c r="AT76" s="80">
        <v>38.371000734972</v>
      </c>
      <c r="AU76" s="76"/>
      <c r="AV76" s="80">
        <v>0.33176665745092598</v>
      </c>
      <c r="AW76" s="80">
        <v>0</v>
      </c>
      <c r="AX76" s="80">
        <v>1746.6042600000001</v>
      </c>
      <c r="AY76" s="76"/>
      <c r="AZ76" s="80">
        <v>1.88286775106082</v>
      </c>
      <c r="BA76" s="80">
        <v>2.8992042493126502</v>
      </c>
      <c r="BB76" s="80">
        <v>1.4</v>
      </c>
      <c r="BC76" s="76"/>
      <c r="BD76" s="80">
        <v>0</v>
      </c>
      <c r="BE76" s="80">
        <v>928.26186131386896</v>
      </c>
      <c r="BF76" s="76" t="s">
        <v>221</v>
      </c>
      <c r="BG76" s="80">
        <v>76.190734512314194</v>
      </c>
      <c r="BH76" s="80">
        <v>1401.18469833737</v>
      </c>
      <c r="BI76" s="80">
        <v>28.546810703511699</v>
      </c>
      <c r="BJ76" s="76"/>
      <c r="BK76" s="80">
        <v>107.81207999999999</v>
      </c>
      <c r="BL76" s="80">
        <v>2.6236701</v>
      </c>
      <c r="BM76" s="76"/>
      <c r="BN76" s="80">
        <v>12.261515678765599</v>
      </c>
      <c r="BO76" s="76" t="s">
        <v>221</v>
      </c>
      <c r="BP76" s="76"/>
      <c r="BQ76" s="80">
        <v>8995.5536023576205</v>
      </c>
      <c r="BR76" s="76" t="s">
        <v>221</v>
      </c>
      <c r="BS76" s="80">
        <v>0.83473600999999997</v>
      </c>
      <c r="BT76" s="80">
        <v>6</v>
      </c>
      <c r="BU76" s="80">
        <v>0</v>
      </c>
      <c r="BV76" s="80">
        <v>105.6</v>
      </c>
      <c r="BW76" s="80">
        <v>1696.5896</v>
      </c>
      <c r="BX76" s="80">
        <v>1689</v>
      </c>
      <c r="BY76" s="76"/>
      <c r="BZ76" s="80">
        <v>89.084816443191002</v>
      </c>
      <c r="CA76" s="80">
        <v>8.4696077090517292</v>
      </c>
      <c r="CB76" s="76"/>
      <c r="CC76" s="80">
        <v>20958.212506776599</v>
      </c>
      <c r="CD76" s="80">
        <v>0.33176665745092598</v>
      </c>
      <c r="CE76" s="80">
        <v>1762.92711487215</v>
      </c>
      <c r="CF76" s="76"/>
      <c r="CG76" s="76"/>
      <c r="CH76" s="80">
        <v>0</v>
      </c>
      <c r="CI76" s="80">
        <v>400.35884258228998</v>
      </c>
      <c r="CJ76" s="80">
        <v>14.1443834298264</v>
      </c>
      <c r="CK76" s="80">
        <v>23233.529038470599</v>
      </c>
    </row>
    <row r="77" spans="1:89" s="79" customFormat="1" ht="15" customHeight="1">
      <c r="A77" s="76" t="s">
        <v>164</v>
      </c>
      <c r="B77" s="77">
        <v>13.881508305787699</v>
      </c>
      <c r="C77" s="78"/>
      <c r="D77" s="77">
        <v>1334.7815399999999</v>
      </c>
      <c r="E77" s="77">
        <v>16.64</v>
      </c>
      <c r="F77" s="77">
        <v>1.1325000000000001</v>
      </c>
      <c r="G77" s="77">
        <v>29204.811269999998</v>
      </c>
      <c r="H77" s="78" t="s">
        <v>221</v>
      </c>
      <c r="I77" s="77">
        <v>284.64971674999998</v>
      </c>
      <c r="J77" s="77">
        <v>29.460952052283201</v>
      </c>
      <c r="K77" s="77">
        <v>5017.2261681218997</v>
      </c>
      <c r="L77" s="77">
        <v>247.730664013927</v>
      </c>
      <c r="M77" s="77">
        <v>1115.85326542454</v>
      </c>
      <c r="N77" s="77">
        <v>3.5957896844766499</v>
      </c>
      <c r="O77" s="78"/>
      <c r="P77" s="77">
        <v>36.088264081732</v>
      </c>
      <c r="Q77" s="77">
        <v>138.46297873513001</v>
      </c>
      <c r="R77" s="78" t="s">
        <v>221</v>
      </c>
      <c r="S77" s="77">
        <v>1350.3069545414701</v>
      </c>
      <c r="T77" s="77">
        <v>881.17097396020495</v>
      </c>
      <c r="U77" s="77">
        <v>0</v>
      </c>
      <c r="V77" s="77">
        <v>43.464779999999998</v>
      </c>
      <c r="W77" s="77">
        <v>511.10152223783098</v>
      </c>
      <c r="X77" s="78"/>
      <c r="Y77" s="77">
        <v>13583.3508</v>
      </c>
      <c r="Z77" s="77">
        <v>633.26275044930003</v>
      </c>
      <c r="AA77" s="77">
        <v>8.9067861935885908</v>
      </c>
      <c r="AB77" s="77">
        <v>33.614202111894002</v>
      </c>
      <c r="AC77" s="77">
        <v>1044.93305290781</v>
      </c>
      <c r="AD77" s="77">
        <v>49.286990739259998</v>
      </c>
      <c r="AE77" s="77">
        <v>368.60014368837</v>
      </c>
      <c r="AF77" s="77">
        <v>1222.5599510171101</v>
      </c>
      <c r="AG77" s="78" t="s">
        <v>221</v>
      </c>
      <c r="AH77" s="77">
        <v>7501.4526786515999</v>
      </c>
      <c r="AI77" s="77">
        <v>4.6087533156498699</v>
      </c>
      <c r="AJ77" s="77">
        <v>10054.732599999999</v>
      </c>
      <c r="AK77" s="77">
        <v>146.23784294032001</v>
      </c>
      <c r="AL77" s="78" t="s">
        <v>221</v>
      </c>
      <c r="AM77" s="78"/>
      <c r="AN77" s="77">
        <v>0.17929999999999999</v>
      </c>
      <c r="AO77" s="77">
        <v>29.138400000000001</v>
      </c>
      <c r="AP77" s="77">
        <v>193.750660513615</v>
      </c>
      <c r="AQ77" s="77">
        <v>3.5637351619698001</v>
      </c>
      <c r="AR77" s="77">
        <v>145.06431029999999</v>
      </c>
      <c r="AS77" s="77">
        <v>101.41050827655</v>
      </c>
      <c r="AT77" s="77">
        <v>1017.58832830082</v>
      </c>
      <c r="AU77" s="77">
        <v>26.527814320000001</v>
      </c>
      <c r="AV77" s="77">
        <v>504.69507367490797</v>
      </c>
      <c r="AW77" s="77">
        <v>168.64738242958899</v>
      </c>
      <c r="AX77" s="77">
        <v>56825.222040000001</v>
      </c>
      <c r="AY77" s="77">
        <v>245.45306689310399</v>
      </c>
      <c r="AZ77" s="77">
        <v>864.28170084865599</v>
      </c>
      <c r="BA77" s="77">
        <v>17.773490771322699</v>
      </c>
      <c r="BB77" s="77">
        <v>66.7</v>
      </c>
      <c r="BC77" s="77">
        <v>0.18074999999999999</v>
      </c>
      <c r="BD77" s="77">
        <v>10.948948831162999</v>
      </c>
      <c r="BE77" s="77">
        <v>13297.302691605801</v>
      </c>
      <c r="BF77" s="78" t="s">
        <v>221</v>
      </c>
      <c r="BG77" s="77">
        <v>1174.3811977867001</v>
      </c>
      <c r="BH77" s="77">
        <v>3003.9934687641498</v>
      </c>
      <c r="BI77" s="77">
        <v>143.43549911194501</v>
      </c>
      <c r="BJ77" s="78"/>
      <c r="BK77" s="77">
        <v>906.20424000000003</v>
      </c>
      <c r="BL77" s="77">
        <v>170.74009710000001</v>
      </c>
      <c r="BM77" s="78"/>
      <c r="BN77" s="77">
        <v>439.946636502187</v>
      </c>
      <c r="BO77" s="77">
        <v>13664.5059449952</v>
      </c>
      <c r="BP77" s="77">
        <v>6.7130000000000001</v>
      </c>
      <c r="BQ77" s="77">
        <v>2365.1216296564398</v>
      </c>
      <c r="BR77" s="77">
        <v>5267.3784248306501</v>
      </c>
      <c r="BS77" s="77">
        <v>300.39139207707501</v>
      </c>
      <c r="BT77" s="77">
        <v>97</v>
      </c>
      <c r="BU77" s="77">
        <v>3.6498857476460902</v>
      </c>
      <c r="BV77" s="77">
        <v>185.4</v>
      </c>
      <c r="BW77" s="77">
        <v>24705.903200000001</v>
      </c>
      <c r="BX77" s="77">
        <v>32252</v>
      </c>
      <c r="BY77" s="77">
        <v>1992</v>
      </c>
      <c r="BZ77" s="77">
        <v>11998.538826385</v>
      </c>
      <c r="CA77" s="77">
        <v>1296.82346568498</v>
      </c>
      <c r="CB77" s="78"/>
      <c r="CC77" s="77">
        <v>178732.81594811499</v>
      </c>
      <c r="CD77" s="77">
        <v>504.69507367490797</v>
      </c>
      <c r="CE77" s="77">
        <v>33414.897580687997</v>
      </c>
      <c r="CF77" s="78"/>
      <c r="CG77" s="78"/>
      <c r="CH77" s="77">
        <v>13.881508305787699</v>
      </c>
      <c r="CI77" s="77">
        <v>7294.0566348719003</v>
      </c>
      <c r="CJ77" s="77">
        <v>1823.3891806977299</v>
      </c>
      <c r="CK77" s="77">
        <v>235079.09821842401</v>
      </c>
    </row>
    <row r="78" spans="1:89" ht="15" customHeight="1">
      <c r="A78" s="72" t="s">
        <v>269</v>
      </c>
      <c r="B78" s="72"/>
      <c r="C78" s="72"/>
      <c r="D78" s="73">
        <v>0</v>
      </c>
      <c r="E78" s="72"/>
      <c r="F78" s="73">
        <v>0</v>
      </c>
      <c r="G78" s="72"/>
      <c r="H78" s="72"/>
      <c r="I78" s="72"/>
      <c r="J78" s="72"/>
      <c r="K78" s="73">
        <v>0</v>
      </c>
      <c r="L78" s="73">
        <v>0</v>
      </c>
      <c r="M78" s="72" t="s">
        <v>221</v>
      </c>
      <c r="N78" s="73">
        <v>0</v>
      </c>
      <c r="O78" s="72"/>
      <c r="P78" s="73">
        <v>0</v>
      </c>
      <c r="Q78" s="73">
        <v>0</v>
      </c>
      <c r="R78" s="73">
        <v>0</v>
      </c>
      <c r="S78" s="73">
        <v>0</v>
      </c>
      <c r="T78" s="73">
        <v>0</v>
      </c>
      <c r="U78" s="72"/>
      <c r="V78" s="73">
        <v>0</v>
      </c>
      <c r="W78" s="73">
        <v>0</v>
      </c>
      <c r="X78" s="72"/>
      <c r="Y78" s="73">
        <v>0</v>
      </c>
      <c r="Z78" s="73">
        <v>0</v>
      </c>
      <c r="AA78" s="73">
        <v>0</v>
      </c>
      <c r="AB78" s="72"/>
      <c r="AC78" s="73">
        <v>0</v>
      </c>
      <c r="AD78" s="72"/>
      <c r="AE78" s="73">
        <v>0</v>
      </c>
      <c r="AF78" s="72"/>
      <c r="AG78" s="73">
        <v>0</v>
      </c>
      <c r="AH78" s="73">
        <v>0</v>
      </c>
      <c r="AI78" s="72"/>
      <c r="AJ78" s="73">
        <v>0</v>
      </c>
      <c r="AK78" s="73">
        <v>0</v>
      </c>
      <c r="AL78" s="73">
        <v>0</v>
      </c>
      <c r="AM78" s="72"/>
      <c r="AN78" s="72"/>
      <c r="AO78" s="72"/>
      <c r="AP78" s="72"/>
      <c r="AQ78" s="72"/>
      <c r="AR78" s="72"/>
      <c r="AS78" s="72"/>
      <c r="AT78" s="73">
        <v>0</v>
      </c>
      <c r="AU78" s="72"/>
      <c r="AV78" s="73">
        <v>0</v>
      </c>
      <c r="AW78" s="73">
        <v>0</v>
      </c>
      <c r="AX78" s="73">
        <v>0</v>
      </c>
      <c r="AY78" s="72"/>
      <c r="AZ78" s="72"/>
      <c r="BA78" s="72"/>
      <c r="BB78" s="72"/>
      <c r="BC78" s="72"/>
      <c r="BD78" s="73">
        <v>0</v>
      </c>
      <c r="BE78" s="73">
        <v>0</v>
      </c>
      <c r="BF78" s="72" t="s">
        <v>221</v>
      </c>
      <c r="BG78" s="72"/>
      <c r="BH78" s="72" t="s">
        <v>221</v>
      </c>
      <c r="BI78" s="73">
        <v>0</v>
      </c>
      <c r="BJ78" s="72"/>
      <c r="BK78" s="73">
        <v>0</v>
      </c>
      <c r="BL78" s="73">
        <v>0</v>
      </c>
      <c r="BM78" s="72"/>
      <c r="BN78" s="73">
        <v>0</v>
      </c>
      <c r="BO78" s="72"/>
      <c r="BP78" s="72"/>
      <c r="BQ78" s="73">
        <v>0</v>
      </c>
      <c r="BR78" s="72" t="s">
        <v>221</v>
      </c>
      <c r="BS78" s="73">
        <v>0</v>
      </c>
      <c r="BT78" s="73">
        <v>0</v>
      </c>
      <c r="BU78" s="73">
        <v>0</v>
      </c>
      <c r="BV78" s="72"/>
      <c r="BW78" s="73">
        <v>0</v>
      </c>
      <c r="BX78" s="72" t="s">
        <v>221</v>
      </c>
      <c r="BY78" s="72"/>
      <c r="BZ78" s="73">
        <v>0</v>
      </c>
      <c r="CA78" s="73">
        <v>0</v>
      </c>
      <c r="CB78" s="72"/>
      <c r="CC78" s="73">
        <v>0</v>
      </c>
      <c r="CD78" s="73">
        <v>0</v>
      </c>
      <c r="CE78" s="73">
        <v>0</v>
      </c>
      <c r="CF78" s="72"/>
      <c r="CG78" s="72"/>
      <c r="CH78" s="72"/>
      <c r="CI78" s="73">
        <v>0</v>
      </c>
      <c r="CJ78" s="73">
        <v>0</v>
      </c>
      <c r="CK78" s="73">
        <v>0</v>
      </c>
    </row>
    <row r="79" spans="1:89" ht="15" customHeight="1">
      <c r="A79" s="72" t="s">
        <v>270</v>
      </c>
      <c r="B79" s="74"/>
      <c r="C79" s="74"/>
      <c r="D79" s="75">
        <v>0</v>
      </c>
      <c r="E79" s="74"/>
      <c r="F79" s="75">
        <v>0</v>
      </c>
      <c r="G79" s="74"/>
      <c r="H79" s="74"/>
      <c r="I79" s="74"/>
      <c r="J79" s="74"/>
      <c r="K79" s="75">
        <v>0</v>
      </c>
      <c r="L79" s="75">
        <v>0</v>
      </c>
      <c r="M79" s="74" t="s">
        <v>221</v>
      </c>
      <c r="N79" s="75">
        <v>0</v>
      </c>
      <c r="O79" s="74"/>
      <c r="P79" s="75">
        <v>0</v>
      </c>
      <c r="Q79" s="75">
        <v>0</v>
      </c>
      <c r="R79" s="75">
        <v>0</v>
      </c>
      <c r="S79" s="75">
        <v>0</v>
      </c>
      <c r="T79" s="75">
        <v>0</v>
      </c>
      <c r="U79" s="74"/>
      <c r="V79" s="75">
        <v>0</v>
      </c>
      <c r="W79" s="75">
        <v>0</v>
      </c>
      <c r="X79" s="74" t="s">
        <v>221</v>
      </c>
      <c r="Y79" s="75">
        <v>0</v>
      </c>
      <c r="Z79" s="75">
        <v>0</v>
      </c>
      <c r="AA79" s="75">
        <v>0</v>
      </c>
      <c r="AB79" s="74"/>
      <c r="AC79" s="75">
        <v>0</v>
      </c>
      <c r="AD79" s="74"/>
      <c r="AE79" s="75">
        <v>0</v>
      </c>
      <c r="AF79" s="74"/>
      <c r="AG79" s="75">
        <v>0</v>
      </c>
      <c r="AH79" s="75">
        <v>0</v>
      </c>
      <c r="AI79" s="74"/>
      <c r="AJ79" s="75">
        <v>0</v>
      </c>
      <c r="AK79" s="75">
        <v>0</v>
      </c>
      <c r="AL79" s="75">
        <v>0</v>
      </c>
      <c r="AM79" s="74"/>
      <c r="AN79" s="74"/>
      <c r="AO79" s="74"/>
      <c r="AP79" s="74"/>
      <c r="AQ79" s="74"/>
      <c r="AR79" s="75">
        <v>0</v>
      </c>
      <c r="AS79" s="74"/>
      <c r="AT79" s="75">
        <v>0</v>
      </c>
      <c r="AU79" s="74"/>
      <c r="AV79" s="75">
        <v>0</v>
      </c>
      <c r="AW79" s="75">
        <v>0</v>
      </c>
      <c r="AX79" s="75">
        <v>0</v>
      </c>
      <c r="AY79" s="74"/>
      <c r="AZ79" s="74"/>
      <c r="BA79" s="74"/>
      <c r="BB79" s="74"/>
      <c r="BC79" s="74"/>
      <c r="BD79" s="75">
        <v>0</v>
      </c>
      <c r="BE79" s="75">
        <v>0</v>
      </c>
      <c r="BF79" s="74" t="s">
        <v>221</v>
      </c>
      <c r="BG79" s="74"/>
      <c r="BH79" s="75">
        <v>0</v>
      </c>
      <c r="BI79" s="75">
        <v>0</v>
      </c>
      <c r="BJ79" s="74"/>
      <c r="BK79" s="75">
        <v>0</v>
      </c>
      <c r="BL79" s="75">
        <v>0</v>
      </c>
      <c r="BM79" s="74"/>
      <c r="BN79" s="75">
        <v>0</v>
      </c>
      <c r="BO79" s="74" t="s">
        <v>221</v>
      </c>
      <c r="BP79" s="74"/>
      <c r="BQ79" s="75">
        <v>0</v>
      </c>
      <c r="BR79" s="74" t="s">
        <v>221</v>
      </c>
      <c r="BS79" s="75">
        <v>0</v>
      </c>
      <c r="BT79" s="75">
        <v>0</v>
      </c>
      <c r="BU79" s="75">
        <v>0</v>
      </c>
      <c r="BV79" s="74"/>
      <c r="BW79" s="75">
        <v>0</v>
      </c>
      <c r="BX79" s="74" t="s">
        <v>221</v>
      </c>
      <c r="BY79" s="74"/>
      <c r="BZ79" s="75">
        <v>0</v>
      </c>
      <c r="CA79" s="75">
        <v>0</v>
      </c>
      <c r="CB79" s="74"/>
      <c r="CC79" s="75">
        <v>0</v>
      </c>
      <c r="CD79" s="75">
        <v>0</v>
      </c>
      <c r="CE79" s="75">
        <v>0</v>
      </c>
      <c r="CF79" s="74"/>
      <c r="CG79" s="74"/>
      <c r="CH79" s="74"/>
      <c r="CI79" s="75">
        <v>0</v>
      </c>
      <c r="CJ79" s="75">
        <v>0</v>
      </c>
      <c r="CK79" s="75">
        <v>0</v>
      </c>
    </row>
    <row r="80" spans="1:89" ht="15" customHeight="1">
      <c r="A80" s="72" t="s">
        <v>271</v>
      </c>
      <c r="B80" s="72"/>
      <c r="C80" s="72"/>
      <c r="D80" s="73">
        <v>0</v>
      </c>
      <c r="E80" s="72"/>
      <c r="F80" s="73">
        <v>0</v>
      </c>
      <c r="G80" s="72"/>
      <c r="H80" s="72"/>
      <c r="I80" s="72"/>
      <c r="J80" s="72"/>
      <c r="K80" s="73">
        <v>0</v>
      </c>
      <c r="L80" s="73">
        <v>0</v>
      </c>
      <c r="M80" s="72" t="s">
        <v>221</v>
      </c>
      <c r="N80" s="73">
        <v>0</v>
      </c>
      <c r="O80" s="72"/>
      <c r="P80" s="73">
        <v>0</v>
      </c>
      <c r="Q80" s="73">
        <v>0</v>
      </c>
      <c r="R80" s="73">
        <v>0</v>
      </c>
      <c r="S80" s="73">
        <v>0</v>
      </c>
      <c r="T80" s="73">
        <v>0</v>
      </c>
      <c r="U80" s="72"/>
      <c r="V80" s="73">
        <v>0</v>
      </c>
      <c r="W80" s="73">
        <v>0</v>
      </c>
      <c r="X80" s="72" t="s">
        <v>221</v>
      </c>
      <c r="Y80" s="73">
        <v>0</v>
      </c>
      <c r="Z80" s="73">
        <v>0</v>
      </c>
      <c r="AA80" s="73">
        <v>0</v>
      </c>
      <c r="AB80" s="72"/>
      <c r="AC80" s="73">
        <v>0</v>
      </c>
      <c r="AD80" s="72"/>
      <c r="AE80" s="73">
        <v>0</v>
      </c>
      <c r="AF80" s="72"/>
      <c r="AG80" s="73">
        <v>0</v>
      </c>
      <c r="AH80" s="73">
        <v>0</v>
      </c>
      <c r="AI80" s="72"/>
      <c r="AJ80" s="73">
        <v>0</v>
      </c>
      <c r="AK80" s="73">
        <v>0</v>
      </c>
      <c r="AL80" s="73">
        <v>0</v>
      </c>
      <c r="AM80" s="72"/>
      <c r="AN80" s="72"/>
      <c r="AO80" s="72"/>
      <c r="AP80" s="72"/>
      <c r="AQ80" s="72"/>
      <c r="AR80" s="72"/>
      <c r="AS80" s="72"/>
      <c r="AT80" s="73">
        <v>0</v>
      </c>
      <c r="AU80" s="72"/>
      <c r="AV80" s="73">
        <v>0</v>
      </c>
      <c r="AW80" s="73">
        <v>0</v>
      </c>
      <c r="AX80" s="73">
        <v>0</v>
      </c>
      <c r="AY80" s="72"/>
      <c r="AZ80" s="72"/>
      <c r="BA80" s="72"/>
      <c r="BB80" s="72"/>
      <c r="BC80" s="72"/>
      <c r="BD80" s="72" t="s">
        <v>221</v>
      </c>
      <c r="BE80" s="73">
        <v>0</v>
      </c>
      <c r="BF80" s="72" t="s">
        <v>221</v>
      </c>
      <c r="BG80" s="72"/>
      <c r="BH80" s="73">
        <v>0</v>
      </c>
      <c r="BI80" s="73">
        <v>0</v>
      </c>
      <c r="BJ80" s="72"/>
      <c r="BK80" s="73">
        <v>0</v>
      </c>
      <c r="BL80" s="73">
        <v>0</v>
      </c>
      <c r="BM80" s="72"/>
      <c r="BN80" s="73">
        <v>0</v>
      </c>
      <c r="BO80" s="72" t="s">
        <v>221</v>
      </c>
      <c r="BP80" s="72"/>
      <c r="BQ80" s="73">
        <v>0</v>
      </c>
      <c r="BR80" s="72" t="s">
        <v>221</v>
      </c>
      <c r="BS80" s="73">
        <v>0</v>
      </c>
      <c r="BT80" s="73">
        <v>0</v>
      </c>
      <c r="BU80" s="73">
        <v>0</v>
      </c>
      <c r="BV80" s="72"/>
      <c r="BW80" s="73">
        <v>0</v>
      </c>
      <c r="BX80" s="72"/>
      <c r="BY80" s="72"/>
      <c r="BZ80" s="73">
        <v>0</v>
      </c>
      <c r="CA80" s="73">
        <v>0</v>
      </c>
      <c r="CB80" s="72"/>
      <c r="CC80" s="73">
        <v>0</v>
      </c>
      <c r="CD80" s="73">
        <v>0</v>
      </c>
      <c r="CE80" s="73">
        <v>0</v>
      </c>
      <c r="CF80" s="72"/>
      <c r="CG80" s="72"/>
      <c r="CH80" s="72"/>
      <c r="CI80" s="73">
        <v>0</v>
      </c>
      <c r="CJ80" s="73">
        <v>0</v>
      </c>
      <c r="CK80" s="73">
        <v>0</v>
      </c>
    </row>
    <row r="81" spans="1:89" ht="15" customHeight="1">
      <c r="A81" s="72" t="s">
        <v>272</v>
      </c>
      <c r="B81" s="74"/>
      <c r="C81" s="74"/>
      <c r="D81" s="75">
        <v>0</v>
      </c>
      <c r="E81" s="74"/>
      <c r="F81" s="75">
        <v>0</v>
      </c>
      <c r="G81" s="74" t="s">
        <v>221</v>
      </c>
      <c r="H81" s="74"/>
      <c r="I81" s="74"/>
      <c r="J81" s="74"/>
      <c r="K81" s="75">
        <v>2.4060290000000002E-2</v>
      </c>
      <c r="L81" s="75">
        <v>0</v>
      </c>
      <c r="M81" s="74" t="s">
        <v>221</v>
      </c>
      <c r="N81" s="75">
        <v>0</v>
      </c>
      <c r="O81" s="74"/>
      <c r="P81" s="75">
        <v>0</v>
      </c>
      <c r="Q81" s="75">
        <v>0</v>
      </c>
      <c r="R81" s="75">
        <v>0</v>
      </c>
      <c r="S81" s="75">
        <v>0</v>
      </c>
      <c r="T81" s="75">
        <v>0</v>
      </c>
      <c r="U81" s="74"/>
      <c r="V81" s="75">
        <v>0</v>
      </c>
      <c r="W81" s="75">
        <v>0</v>
      </c>
      <c r="X81" s="75">
        <v>133.926659828385</v>
      </c>
      <c r="Y81" s="75">
        <v>0</v>
      </c>
      <c r="Z81" s="75">
        <v>0</v>
      </c>
      <c r="AA81" s="75">
        <v>0</v>
      </c>
      <c r="AB81" s="74"/>
      <c r="AC81" s="75">
        <v>0</v>
      </c>
      <c r="AD81" s="74"/>
      <c r="AE81" s="75">
        <v>0</v>
      </c>
      <c r="AF81" s="75">
        <v>0</v>
      </c>
      <c r="AG81" s="75">
        <v>0</v>
      </c>
      <c r="AH81" s="75">
        <v>5.2133453999999996E-3</v>
      </c>
      <c r="AI81" s="74"/>
      <c r="AJ81" s="75">
        <v>0</v>
      </c>
      <c r="AK81" s="75">
        <v>0</v>
      </c>
      <c r="AL81" s="75">
        <v>0</v>
      </c>
      <c r="AM81" s="74"/>
      <c r="AN81" s="74"/>
      <c r="AO81" s="74"/>
      <c r="AP81" s="74"/>
      <c r="AQ81" s="74"/>
      <c r="AR81" s="74"/>
      <c r="AS81" s="75">
        <v>18.54204460903</v>
      </c>
      <c r="AT81" s="75">
        <v>0</v>
      </c>
      <c r="AU81" s="74"/>
      <c r="AV81" s="75">
        <v>0</v>
      </c>
      <c r="AW81" s="75">
        <v>0</v>
      </c>
      <c r="AX81" s="74" t="s">
        <v>221</v>
      </c>
      <c r="AY81" s="74"/>
      <c r="AZ81" s="75">
        <v>0</v>
      </c>
      <c r="BA81" s="74"/>
      <c r="BB81" s="74"/>
      <c r="BC81" s="74"/>
      <c r="BD81" s="75">
        <v>0</v>
      </c>
      <c r="BE81" s="75">
        <v>5.7025547445255502E-2</v>
      </c>
      <c r="BF81" s="74" t="s">
        <v>221</v>
      </c>
      <c r="BG81" s="74"/>
      <c r="BH81" s="75">
        <v>0</v>
      </c>
      <c r="BI81" s="75">
        <v>0</v>
      </c>
      <c r="BJ81" s="74"/>
      <c r="BK81" s="75">
        <v>0</v>
      </c>
      <c r="BL81" s="75">
        <v>0</v>
      </c>
      <c r="BM81" s="74"/>
      <c r="BN81" s="75">
        <v>0</v>
      </c>
      <c r="BO81" s="74" t="s">
        <v>221</v>
      </c>
      <c r="BP81" s="74"/>
      <c r="BQ81" s="75">
        <v>0</v>
      </c>
      <c r="BR81" s="74" t="s">
        <v>221</v>
      </c>
      <c r="BS81" s="75">
        <v>0</v>
      </c>
      <c r="BT81" s="75">
        <v>0</v>
      </c>
      <c r="BU81" s="75">
        <v>0</v>
      </c>
      <c r="BV81" s="74"/>
      <c r="BW81" s="74" t="s">
        <v>221</v>
      </c>
      <c r="BX81" s="74" t="s">
        <v>221</v>
      </c>
      <c r="BY81" s="74"/>
      <c r="BZ81" s="75">
        <v>0</v>
      </c>
      <c r="CA81" s="75">
        <v>0</v>
      </c>
      <c r="CB81" s="74"/>
      <c r="CC81" s="75">
        <v>133.98889872122999</v>
      </c>
      <c r="CD81" s="75">
        <v>0</v>
      </c>
      <c r="CE81" s="75">
        <v>0</v>
      </c>
      <c r="CF81" s="74"/>
      <c r="CG81" s="74"/>
      <c r="CH81" s="74"/>
      <c r="CI81" s="75">
        <v>2.4060290000000002E-2</v>
      </c>
      <c r="CJ81" s="75">
        <v>18.54204460903</v>
      </c>
      <c r="CK81" s="75">
        <v>152.55500362026001</v>
      </c>
    </row>
    <row r="82" spans="1:89" ht="15" customHeight="1">
      <c r="A82" s="72" t="s">
        <v>273</v>
      </c>
      <c r="B82" s="72"/>
      <c r="C82" s="72"/>
      <c r="D82" s="73">
        <v>0</v>
      </c>
      <c r="E82" s="72"/>
      <c r="F82" s="73">
        <v>0</v>
      </c>
      <c r="G82" s="72"/>
      <c r="H82" s="72"/>
      <c r="I82" s="72"/>
      <c r="J82" s="72"/>
      <c r="K82" s="73">
        <v>0</v>
      </c>
      <c r="L82" s="73">
        <v>0</v>
      </c>
      <c r="M82" s="72" t="s">
        <v>221</v>
      </c>
      <c r="N82" s="73">
        <v>0</v>
      </c>
      <c r="O82" s="72"/>
      <c r="P82" s="73">
        <v>0</v>
      </c>
      <c r="Q82" s="73">
        <v>0</v>
      </c>
      <c r="R82" s="73">
        <v>0</v>
      </c>
      <c r="S82" s="73">
        <v>0</v>
      </c>
      <c r="T82" s="73">
        <v>0</v>
      </c>
      <c r="U82" s="72"/>
      <c r="V82" s="73">
        <v>0</v>
      </c>
      <c r="W82" s="73">
        <v>0</v>
      </c>
      <c r="X82" s="72" t="s">
        <v>221</v>
      </c>
      <c r="Y82" s="73">
        <v>0</v>
      </c>
      <c r="Z82" s="73">
        <v>0</v>
      </c>
      <c r="AA82" s="73">
        <v>0</v>
      </c>
      <c r="AB82" s="72"/>
      <c r="AC82" s="73">
        <v>0</v>
      </c>
      <c r="AD82" s="72"/>
      <c r="AE82" s="73">
        <v>0</v>
      </c>
      <c r="AF82" s="72"/>
      <c r="AG82" s="73">
        <v>0</v>
      </c>
      <c r="AH82" s="73">
        <v>0</v>
      </c>
      <c r="AI82" s="72"/>
      <c r="AJ82" s="73">
        <v>0</v>
      </c>
      <c r="AK82" s="73">
        <v>0</v>
      </c>
      <c r="AL82" s="73">
        <v>0</v>
      </c>
      <c r="AM82" s="72"/>
      <c r="AN82" s="72"/>
      <c r="AO82" s="72"/>
      <c r="AP82" s="72"/>
      <c r="AQ82" s="72"/>
      <c r="AR82" s="72"/>
      <c r="AS82" s="72"/>
      <c r="AT82" s="73">
        <v>0</v>
      </c>
      <c r="AU82" s="72"/>
      <c r="AV82" s="73">
        <v>0</v>
      </c>
      <c r="AW82" s="73">
        <v>0</v>
      </c>
      <c r="AX82" s="72" t="s">
        <v>221</v>
      </c>
      <c r="AY82" s="72"/>
      <c r="AZ82" s="72"/>
      <c r="BA82" s="72"/>
      <c r="BB82" s="72"/>
      <c r="BC82" s="72"/>
      <c r="BD82" s="73">
        <v>0</v>
      </c>
      <c r="BE82" s="73">
        <v>0</v>
      </c>
      <c r="BF82" s="72" t="s">
        <v>221</v>
      </c>
      <c r="BG82" s="72"/>
      <c r="BH82" s="73">
        <v>0</v>
      </c>
      <c r="BI82" s="73">
        <v>0</v>
      </c>
      <c r="BJ82" s="72"/>
      <c r="BK82" s="73">
        <v>0</v>
      </c>
      <c r="BL82" s="73">
        <v>0</v>
      </c>
      <c r="BM82" s="72"/>
      <c r="BN82" s="73">
        <v>0</v>
      </c>
      <c r="BO82" s="72" t="s">
        <v>221</v>
      </c>
      <c r="BP82" s="72"/>
      <c r="BQ82" s="73">
        <v>0</v>
      </c>
      <c r="BR82" s="72" t="s">
        <v>221</v>
      </c>
      <c r="BS82" s="73">
        <v>0</v>
      </c>
      <c r="BT82" s="73">
        <v>0</v>
      </c>
      <c r="BU82" s="72" t="s">
        <v>221</v>
      </c>
      <c r="BV82" s="72"/>
      <c r="BW82" s="73">
        <v>0</v>
      </c>
      <c r="BX82" s="72" t="s">
        <v>221</v>
      </c>
      <c r="BY82" s="72"/>
      <c r="BZ82" s="73">
        <v>0</v>
      </c>
      <c r="CA82" s="73">
        <v>0</v>
      </c>
      <c r="CB82" s="72"/>
      <c r="CC82" s="73">
        <v>0</v>
      </c>
      <c r="CD82" s="73">
        <v>0</v>
      </c>
      <c r="CE82" s="73">
        <v>0</v>
      </c>
      <c r="CF82" s="72"/>
      <c r="CG82" s="72"/>
      <c r="CH82" s="72"/>
      <c r="CI82" s="73">
        <v>0</v>
      </c>
      <c r="CJ82" s="73">
        <v>0</v>
      </c>
      <c r="CK82" s="73">
        <v>0</v>
      </c>
    </row>
    <row r="83" spans="1:89" ht="15" customHeight="1">
      <c r="A83" s="72" t="s">
        <v>89</v>
      </c>
      <c r="B83" s="75">
        <v>0</v>
      </c>
      <c r="C83" s="74"/>
      <c r="D83" s="75">
        <v>0</v>
      </c>
      <c r="E83" s="74"/>
      <c r="F83" s="75">
        <v>0.58630000000000004</v>
      </c>
      <c r="G83" s="74"/>
      <c r="H83" s="74"/>
      <c r="I83" s="74"/>
      <c r="J83" s="74"/>
      <c r="K83" s="75">
        <v>0.263460582787441</v>
      </c>
      <c r="L83" s="75">
        <v>15.3382243223079</v>
      </c>
      <c r="M83" s="74" t="s">
        <v>221</v>
      </c>
      <c r="N83" s="75">
        <v>0</v>
      </c>
      <c r="O83" s="74"/>
      <c r="P83" s="75">
        <v>0</v>
      </c>
      <c r="Q83" s="75">
        <v>0</v>
      </c>
      <c r="R83" s="75">
        <v>0</v>
      </c>
      <c r="S83" s="74" t="s">
        <v>221</v>
      </c>
      <c r="T83" s="75">
        <v>0</v>
      </c>
      <c r="U83" s="74"/>
      <c r="V83" s="75">
        <v>0</v>
      </c>
      <c r="W83" s="75">
        <v>0</v>
      </c>
      <c r="X83" s="74" t="s">
        <v>221</v>
      </c>
      <c r="Y83" s="75">
        <v>0</v>
      </c>
      <c r="Z83" s="75">
        <v>1.505484E-4</v>
      </c>
      <c r="AA83" s="75">
        <v>0</v>
      </c>
      <c r="AB83" s="74"/>
      <c r="AC83" s="75">
        <v>0.37175163045575599</v>
      </c>
      <c r="AD83" s="74"/>
      <c r="AE83" s="75">
        <v>0.28421875370076499</v>
      </c>
      <c r="AF83" s="75">
        <v>3.8961899999999999E-3</v>
      </c>
      <c r="AG83" s="75">
        <v>0</v>
      </c>
      <c r="AH83" s="75">
        <v>1.2331613700000001E-2</v>
      </c>
      <c r="AI83" s="74"/>
      <c r="AJ83" s="75">
        <v>24.98</v>
      </c>
      <c r="AK83" s="75">
        <v>0</v>
      </c>
      <c r="AL83" s="75">
        <v>0</v>
      </c>
      <c r="AM83" s="74"/>
      <c r="AN83" s="74"/>
      <c r="AO83" s="74"/>
      <c r="AP83" s="74" t="s">
        <v>221</v>
      </c>
      <c r="AQ83" s="75">
        <v>7.2838345028915896E-2</v>
      </c>
      <c r="AR83" s="74" t="s">
        <v>221</v>
      </c>
      <c r="AS83" s="75">
        <v>0</v>
      </c>
      <c r="AT83" s="75">
        <v>0</v>
      </c>
      <c r="AU83" s="75">
        <v>0</v>
      </c>
      <c r="AV83" s="75">
        <v>0</v>
      </c>
      <c r="AW83" s="75">
        <v>0</v>
      </c>
      <c r="AX83" s="74" t="s">
        <v>221</v>
      </c>
      <c r="AY83" s="74"/>
      <c r="AZ83" s="74"/>
      <c r="BA83" s="74"/>
      <c r="BB83" s="74"/>
      <c r="BC83" s="74"/>
      <c r="BD83" s="75">
        <v>0</v>
      </c>
      <c r="BE83" s="75">
        <v>0</v>
      </c>
      <c r="BF83" s="74" t="s">
        <v>221</v>
      </c>
      <c r="BG83" s="75">
        <v>3.7430834327872402</v>
      </c>
      <c r="BH83" s="75">
        <v>0.43456668604155102</v>
      </c>
      <c r="BI83" s="75">
        <v>0</v>
      </c>
      <c r="BJ83" s="74"/>
      <c r="BK83" s="75">
        <v>0</v>
      </c>
      <c r="BL83" s="75">
        <v>2.4282000000000001E-3</v>
      </c>
      <c r="BM83" s="74"/>
      <c r="BN83" s="75">
        <v>0</v>
      </c>
      <c r="BO83" s="74" t="s">
        <v>221</v>
      </c>
      <c r="BP83" s="74"/>
      <c r="BQ83" s="74" t="s">
        <v>221</v>
      </c>
      <c r="BR83" s="74" t="s">
        <v>221</v>
      </c>
      <c r="BS83" s="75">
        <v>0</v>
      </c>
      <c r="BT83" s="75">
        <v>0</v>
      </c>
      <c r="BU83" s="75">
        <v>0</v>
      </c>
      <c r="BV83" s="74" t="s">
        <v>221</v>
      </c>
      <c r="BW83" s="75">
        <v>0</v>
      </c>
      <c r="BX83" s="74" t="s">
        <v>221</v>
      </c>
      <c r="BY83" s="74"/>
      <c r="BZ83" s="75">
        <v>25.268114943700802</v>
      </c>
      <c r="CA83" s="75">
        <v>0</v>
      </c>
      <c r="CB83" s="74"/>
      <c r="CC83" s="75">
        <v>20.5616747787214</v>
      </c>
      <c r="CD83" s="75">
        <v>0</v>
      </c>
      <c r="CE83" s="75">
        <v>0</v>
      </c>
      <c r="CF83" s="74"/>
      <c r="CG83" s="74"/>
      <c r="CH83" s="75">
        <v>0</v>
      </c>
      <c r="CI83" s="75">
        <v>0.263460582787441</v>
      </c>
      <c r="CJ83" s="75">
        <v>0</v>
      </c>
      <c r="CK83" s="75">
        <v>46.093250305209601</v>
      </c>
    </row>
    <row r="84" spans="1:89" s="79" customFormat="1" ht="15" customHeight="1">
      <c r="A84" s="76" t="s">
        <v>128</v>
      </c>
      <c r="B84" s="80">
        <v>0.49088573099016802</v>
      </c>
      <c r="C84" s="76"/>
      <c r="D84" s="80">
        <v>9229.8310199999996</v>
      </c>
      <c r="E84" s="80">
        <v>142.38999999999999</v>
      </c>
      <c r="F84" s="80">
        <v>62.422600000000003</v>
      </c>
      <c r="G84" s="80">
        <v>17322.293160000001</v>
      </c>
      <c r="H84" s="76" t="s">
        <v>221</v>
      </c>
      <c r="I84" s="76"/>
      <c r="J84" s="80">
        <v>36.5629312202541</v>
      </c>
      <c r="K84" s="80">
        <v>5994.4297463968896</v>
      </c>
      <c r="L84" s="80">
        <v>852.07038050236304</v>
      </c>
      <c r="M84" s="76" t="s">
        <v>221</v>
      </c>
      <c r="N84" s="80">
        <v>0.71715540870348804</v>
      </c>
      <c r="O84" s="76"/>
      <c r="P84" s="80">
        <v>111.745623179232</v>
      </c>
      <c r="Q84" s="80">
        <v>503.21681693338297</v>
      </c>
      <c r="R84" s="76" t="s">
        <v>221</v>
      </c>
      <c r="S84" s="80">
        <v>5495.5473416834502</v>
      </c>
      <c r="T84" s="80">
        <v>1502.9241676740601</v>
      </c>
      <c r="U84" s="80">
        <v>5.1490944799999996</v>
      </c>
      <c r="V84" s="80">
        <v>242.94140999999999</v>
      </c>
      <c r="W84" s="80">
        <v>1285.8868945075701</v>
      </c>
      <c r="X84" s="80">
        <v>25803.545184421098</v>
      </c>
      <c r="Y84" s="76"/>
      <c r="Z84" s="80">
        <v>413.7837355341</v>
      </c>
      <c r="AA84" s="80">
        <v>24.998900318528101</v>
      </c>
      <c r="AB84" s="80">
        <v>135.105354885765</v>
      </c>
      <c r="AC84" s="80">
        <v>5600.6261914869001</v>
      </c>
      <c r="AD84" s="80">
        <v>44.650628980747797</v>
      </c>
      <c r="AE84" s="80">
        <v>1505.9962262065501</v>
      </c>
      <c r="AF84" s="80">
        <v>207.2465496893</v>
      </c>
      <c r="AG84" s="76" t="s">
        <v>221</v>
      </c>
      <c r="AH84" s="80">
        <v>9878.3659744146007</v>
      </c>
      <c r="AI84" s="80">
        <v>0</v>
      </c>
      <c r="AJ84" s="80">
        <v>297.07364000000001</v>
      </c>
      <c r="AK84" s="80">
        <v>718.77688644468697</v>
      </c>
      <c r="AL84" s="80">
        <v>5.2491810184199998</v>
      </c>
      <c r="AM84" s="76"/>
      <c r="AN84" s="80">
        <v>7.7721</v>
      </c>
      <c r="AO84" s="80">
        <v>139.6215</v>
      </c>
      <c r="AP84" s="80">
        <v>407.22866100679897</v>
      </c>
      <c r="AQ84" s="80">
        <v>91.713918082859095</v>
      </c>
      <c r="AR84" s="80">
        <v>387.4375215</v>
      </c>
      <c r="AS84" s="80">
        <v>82.369107330000006</v>
      </c>
      <c r="AT84" s="80">
        <v>3317.7312843956702</v>
      </c>
      <c r="AU84" s="80">
        <v>1.0080280699999999</v>
      </c>
      <c r="AV84" s="80">
        <v>37.766104506497101</v>
      </c>
      <c r="AW84" s="80">
        <v>128.124080051828</v>
      </c>
      <c r="AX84" s="80">
        <v>48611.71413</v>
      </c>
      <c r="AY84" s="76"/>
      <c r="AZ84" s="80">
        <v>0</v>
      </c>
      <c r="BA84" s="80">
        <v>44.017635125315302</v>
      </c>
      <c r="BB84" s="80">
        <v>420.4</v>
      </c>
      <c r="BC84" s="80">
        <v>14.085520000000001</v>
      </c>
      <c r="BD84" s="80">
        <v>39.187643818589301</v>
      </c>
      <c r="BE84" s="80">
        <v>8891.3093065693392</v>
      </c>
      <c r="BF84" s="76" t="s">
        <v>221</v>
      </c>
      <c r="BG84" s="80">
        <v>2679.2340240859298</v>
      </c>
      <c r="BH84" s="80">
        <v>3817.08942512661</v>
      </c>
      <c r="BI84" s="80">
        <v>488.95821139409901</v>
      </c>
      <c r="BJ84" s="76"/>
      <c r="BK84" s="80">
        <v>1822.8497400000001</v>
      </c>
      <c r="BL84" s="80">
        <v>316.30097430000001</v>
      </c>
      <c r="BM84" s="76"/>
      <c r="BN84" s="80">
        <v>931.61614548029297</v>
      </c>
      <c r="BO84" s="80">
        <v>6870.8347199999998</v>
      </c>
      <c r="BP84" s="80">
        <v>17.510999999999999</v>
      </c>
      <c r="BQ84" s="80">
        <v>7708.5541452317602</v>
      </c>
      <c r="BR84" s="80">
        <v>4345.7446163178602</v>
      </c>
      <c r="BS84" s="80">
        <v>406.37988072127098</v>
      </c>
      <c r="BT84" s="80">
        <v>884</v>
      </c>
      <c r="BU84" s="80">
        <v>30.396249741163299</v>
      </c>
      <c r="BV84" s="80">
        <v>539.5</v>
      </c>
      <c r="BW84" s="80">
        <v>28380.026399999999</v>
      </c>
      <c r="BX84" s="80">
        <v>48370</v>
      </c>
      <c r="BY84" s="80">
        <v>725</v>
      </c>
      <c r="BZ84" s="80">
        <v>2667.5746755610198</v>
      </c>
      <c r="CA84" s="80">
        <v>720.50206992339099</v>
      </c>
      <c r="CB84" s="76"/>
      <c r="CC84" s="80">
        <v>194662.034911992</v>
      </c>
      <c r="CD84" s="80">
        <v>37.766104506497101</v>
      </c>
      <c r="CE84" s="80">
        <v>52385.130257259203</v>
      </c>
      <c r="CF84" s="76"/>
      <c r="CG84" s="76"/>
      <c r="CH84" s="80">
        <v>0.49088573099016802</v>
      </c>
      <c r="CI84" s="80">
        <v>6733.5152663968902</v>
      </c>
      <c r="CJ84" s="80">
        <v>1172.5055826032799</v>
      </c>
      <c r="CK84" s="80">
        <v>258379.51975397399</v>
      </c>
    </row>
    <row r="85" spans="1:89" ht="15" customHeight="1">
      <c r="A85" s="72" t="s">
        <v>274</v>
      </c>
      <c r="B85" s="74"/>
      <c r="C85" s="74"/>
      <c r="D85" s="75">
        <v>0</v>
      </c>
      <c r="E85" s="74"/>
      <c r="F85" s="75">
        <v>0</v>
      </c>
      <c r="G85" s="74" t="s">
        <v>221</v>
      </c>
      <c r="H85" s="74"/>
      <c r="I85" s="74"/>
      <c r="J85" s="74"/>
      <c r="K85" s="75">
        <v>0.17529219874030599</v>
      </c>
      <c r="L85" s="75">
        <v>0</v>
      </c>
      <c r="M85" s="74" t="s">
        <v>221</v>
      </c>
      <c r="N85" s="75">
        <v>0</v>
      </c>
      <c r="O85" s="74"/>
      <c r="P85" s="75">
        <v>0</v>
      </c>
      <c r="Q85" s="75">
        <v>0</v>
      </c>
      <c r="R85" s="75">
        <v>0</v>
      </c>
      <c r="S85" s="75">
        <v>0</v>
      </c>
      <c r="T85" s="75">
        <v>0</v>
      </c>
      <c r="U85" s="74"/>
      <c r="V85" s="75">
        <v>0</v>
      </c>
      <c r="W85" s="75">
        <v>0</v>
      </c>
      <c r="X85" s="74" t="s">
        <v>221</v>
      </c>
      <c r="Y85" s="75">
        <v>0</v>
      </c>
      <c r="Z85" s="75">
        <v>0</v>
      </c>
      <c r="AA85" s="75">
        <v>0</v>
      </c>
      <c r="AB85" s="74"/>
      <c r="AC85" s="75">
        <v>1.8755065025276899E-3</v>
      </c>
      <c r="AD85" s="74"/>
      <c r="AE85" s="75">
        <v>0.42632813055114699</v>
      </c>
      <c r="AF85" s="75">
        <v>1.4958700000000001E-3</v>
      </c>
      <c r="AG85" s="74" t="s">
        <v>221</v>
      </c>
      <c r="AH85" s="75">
        <v>2.8860043292999999</v>
      </c>
      <c r="AI85" s="74"/>
      <c r="AJ85" s="75">
        <v>0</v>
      </c>
      <c r="AK85" s="75">
        <v>0</v>
      </c>
      <c r="AL85" s="75">
        <v>0</v>
      </c>
      <c r="AM85" s="74"/>
      <c r="AN85" s="74"/>
      <c r="AO85" s="74"/>
      <c r="AP85" s="74"/>
      <c r="AQ85" s="74"/>
      <c r="AR85" s="75">
        <v>0</v>
      </c>
      <c r="AS85" s="75">
        <v>11.141569</v>
      </c>
      <c r="AT85" s="75">
        <v>0</v>
      </c>
      <c r="AU85" s="74"/>
      <c r="AV85" s="75">
        <v>1.10588885816975E-2</v>
      </c>
      <c r="AW85" s="75">
        <v>0</v>
      </c>
      <c r="AX85" s="74" t="s">
        <v>221</v>
      </c>
      <c r="AY85" s="74"/>
      <c r="AZ85" s="75">
        <v>124.57985030645899</v>
      </c>
      <c r="BA85" s="74"/>
      <c r="BB85" s="74"/>
      <c r="BC85" s="74"/>
      <c r="BD85" s="74" t="s">
        <v>221</v>
      </c>
      <c r="BE85" s="75">
        <v>0</v>
      </c>
      <c r="BF85" s="74" t="s">
        <v>221</v>
      </c>
      <c r="BG85" s="74"/>
      <c r="BH85" s="75">
        <v>0</v>
      </c>
      <c r="BI85" s="75">
        <v>7.9768786058999994E-2</v>
      </c>
      <c r="BJ85" s="74"/>
      <c r="BK85" s="75">
        <v>0</v>
      </c>
      <c r="BL85" s="75">
        <v>0</v>
      </c>
      <c r="BM85" s="74"/>
      <c r="BN85" s="75">
        <v>1.0361844235576501</v>
      </c>
      <c r="BO85" s="74" t="s">
        <v>221</v>
      </c>
      <c r="BP85" s="74"/>
      <c r="BQ85" s="74" t="s">
        <v>221</v>
      </c>
      <c r="BR85" s="74" t="s">
        <v>221</v>
      </c>
      <c r="BS85" s="75">
        <v>0</v>
      </c>
      <c r="BT85" s="75">
        <v>0</v>
      </c>
      <c r="BU85" s="74" t="s">
        <v>221</v>
      </c>
      <c r="BV85" s="74"/>
      <c r="BW85" s="74" t="s">
        <v>221</v>
      </c>
      <c r="BX85" s="74" t="s">
        <v>221</v>
      </c>
      <c r="BY85" s="74"/>
      <c r="BZ85" s="75">
        <v>0.427824000551148</v>
      </c>
      <c r="CA85" s="75">
        <v>0</v>
      </c>
      <c r="CB85" s="74"/>
      <c r="CC85" s="75">
        <v>2.9676486218615299</v>
      </c>
      <c r="CD85" s="75">
        <v>1.10588885816975E-2</v>
      </c>
      <c r="CE85" s="75">
        <v>0</v>
      </c>
      <c r="CF85" s="74"/>
      <c r="CG85" s="74"/>
      <c r="CH85" s="74"/>
      <c r="CI85" s="75">
        <v>0.17529219874030599</v>
      </c>
      <c r="CJ85" s="75">
        <v>136.757603730017</v>
      </c>
      <c r="CK85" s="75">
        <v>140.339427439752</v>
      </c>
    </row>
    <row r="86" spans="1:89" ht="15" customHeight="1">
      <c r="A86" s="72" t="s">
        <v>97</v>
      </c>
      <c r="B86" s="72"/>
      <c r="C86" s="72"/>
      <c r="D86" s="72" t="s">
        <v>221</v>
      </c>
      <c r="E86" s="72"/>
      <c r="F86" s="73">
        <v>0.21</v>
      </c>
      <c r="G86" s="73">
        <v>31.080960000000001</v>
      </c>
      <c r="H86" s="72"/>
      <c r="I86" s="72"/>
      <c r="J86" s="72" t="s">
        <v>221</v>
      </c>
      <c r="K86" s="73">
        <v>13.9167073952681</v>
      </c>
      <c r="L86" s="73">
        <v>8.5799552350161594</v>
      </c>
      <c r="M86" s="72" t="s">
        <v>221</v>
      </c>
      <c r="N86" s="73">
        <v>0</v>
      </c>
      <c r="O86" s="72"/>
      <c r="P86" s="73">
        <v>0</v>
      </c>
      <c r="Q86" s="73">
        <v>4.1626844272634501E-2</v>
      </c>
      <c r="R86" s="72" t="s">
        <v>221</v>
      </c>
      <c r="S86" s="73">
        <v>9.8356836296750494</v>
      </c>
      <c r="T86" s="73">
        <v>0</v>
      </c>
      <c r="U86" s="72"/>
      <c r="V86" s="72" t="s">
        <v>221</v>
      </c>
      <c r="W86" s="73">
        <v>0</v>
      </c>
      <c r="X86" s="72" t="s">
        <v>221</v>
      </c>
      <c r="Y86" s="73">
        <v>684.75239999999997</v>
      </c>
      <c r="Z86" s="73">
        <v>0</v>
      </c>
      <c r="AA86" s="72" t="s">
        <v>221</v>
      </c>
      <c r="AB86" s="72"/>
      <c r="AC86" s="73">
        <v>5.7917068652799797</v>
      </c>
      <c r="AD86" s="72"/>
      <c r="AE86" s="73">
        <v>6.3159723044614494E-2</v>
      </c>
      <c r="AF86" s="72"/>
      <c r="AG86" s="73">
        <v>0</v>
      </c>
      <c r="AH86" s="73">
        <v>0</v>
      </c>
      <c r="AI86" s="72"/>
      <c r="AJ86" s="73">
        <v>105.10899999999999</v>
      </c>
      <c r="AK86" s="73">
        <v>0</v>
      </c>
      <c r="AL86" s="72" t="s">
        <v>221</v>
      </c>
      <c r="AM86" s="72"/>
      <c r="AN86" s="72"/>
      <c r="AO86" s="72" t="s">
        <v>221</v>
      </c>
      <c r="AP86" s="72" t="s">
        <v>221</v>
      </c>
      <c r="AQ86" s="72"/>
      <c r="AR86" s="73">
        <v>0.80737650000000005</v>
      </c>
      <c r="AS86" s="73">
        <v>54.832337000000003</v>
      </c>
      <c r="AT86" s="73">
        <v>9.6819945216349998E-2</v>
      </c>
      <c r="AU86" s="72"/>
      <c r="AV86" s="73">
        <v>0</v>
      </c>
      <c r="AW86" s="73">
        <v>0</v>
      </c>
      <c r="AX86" s="72" t="s">
        <v>221</v>
      </c>
      <c r="AY86" s="72"/>
      <c r="AZ86" s="73">
        <v>1.4941360207449299</v>
      </c>
      <c r="BA86" s="73">
        <v>0</v>
      </c>
      <c r="BB86" s="72"/>
      <c r="BC86" s="72"/>
      <c r="BD86" s="73">
        <v>0</v>
      </c>
      <c r="BE86" s="73">
        <v>0.25661496350364998</v>
      </c>
      <c r="BF86" s="72" t="s">
        <v>221</v>
      </c>
      <c r="BG86" s="73">
        <v>1.11207551263969</v>
      </c>
      <c r="BH86" s="73">
        <v>36.625539454094401</v>
      </c>
      <c r="BI86" s="73">
        <v>2.8103782706047</v>
      </c>
      <c r="BJ86" s="72"/>
      <c r="BK86" s="73">
        <v>0</v>
      </c>
      <c r="BL86" s="73">
        <v>3.6422999999999998E-3</v>
      </c>
      <c r="BM86" s="72"/>
      <c r="BN86" s="73">
        <v>0</v>
      </c>
      <c r="BO86" s="72" t="s">
        <v>221</v>
      </c>
      <c r="BP86" s="73">
        <v>0.56299999999999994</v>
      </c>
      <c r="BQ86" s="73">
        <v>0</v>
      </c>
      <c r="BR86" s="72" t="s">
        <v>221</v>
      </c>
      <c r="BS86" s="73">
        <v>0</v>
      </c>
      <c r="BT86" s="73">
        <v>0</v>
      </c>
      <c r="BU86" s="73">
        <v>0</v>
      </c>
      <c r="BV86" s="73">
        <v>6</v>
      </c>
      <c r="BW86" s="73">
        <v>1089.4384</v>
      </c>
      <c r="BX86" s="72" t="s">
        <v>221</v>
      </c>
      <c r="BY86" s="72"/>
      <c r="BZ86" s="73">
        <v>105.735159723045</v>
      </c>
      <c r="CA86" s="73">
        <v>0</v>
      </c>
      <c r="CB86" s="72"/>
      <c r="CC86" s="73">
        <v>1877.34635957509</v>
      </c>
      <c r="CD86" s="73">
        <v>0</v>
      </c>
      <c r="CE86" s="73">
        <v>9.6819945216349998E-2</v>
      </c>
      <c r="CF86" s="72"/>
      <c r="CG86" s="72"/>
      <c r="CH86" s="72"/>
      <c r="CI86" s="73">
        <v>13.9167073952681</v>
      </c>
      <c r="CJ86" s="73">
        <v>56.326473020744899</v>
      </c>
      <c r="CK86" s="73">
        <v>2053.42151965936</v>
      </c>
    </row>
    <row r="87" spans="1:89" ht="15" customHeight="1">
      <c r="A87" s="72" t="s">
        <v>165</v>
      </c>
      <c r="B87" s="75">
        <v>0</v>
      </c>
      <c r="C87" s="74"/>
      <c r="D87" s="75">
        <v>15.540480000000001</v>
      </c>
      <c r="E87" s="74"/>
      <c r="F87" s="75">
        <v>0</v>
      </c>
      <c r="G87" s="75">
        <v>62.283329999999999</v>
      </c>
      <c r="H87" s="74"/>
      <c r="I87" s="74"/>
      <c r="J87" s="74" t="s">
        <v>221</v>
      </c>
      <c r="K87" s="75">
        <v>11.647288768908201</v>
      </c>
      <c r="L87" s="75">
        <v>227.72320318328801</v>
      </c>
      <c r="M87" s="74" t="s">
        <v>221</v>
      </c>
      <c r="N87" s="75">
        <v>0</v>
      </c>
      <c r="O87" s="74"/>
      <c r="P87" s="75">
        <v>0</v>
      </c>
      <c r="Q87" s="75">
        <v>3.9320904809226498</v>
      </c>
      <c r="R87" s="74" t="s">
        <v>221</v>
      </c>
      <c r="S87" s="75">
        <v>3.7058772006656699</v>
      </c>
      <c r="T87" s="75">
        <v>4.7374783546247601</v>
      </c>
      <c r="U87" s="74"/>
      <c r="V87" s="75">
        <v>0.24282000000000001</v>
      </c>
      <c r="W87" s="75">
        <v>0</v>
      </c>
      <c r="X87" s="74" t="s">
        <v>221</v>
      </c>
      <c r="Y87" s="75">
        <v>104.4126</v>
      </c>
      <c r="Z87" s="74"/>
      <c r="AA87" s="75">
        <v>0</v>
      </c>
      <c r="AB87" s="74"/>
      <c r="AC87" s="75">
        <v>5.9290240419866498</v>
      </c>
      <c r="AD87" s="75">
        <v>0</v>
      </c>
      <c r="AE87" s="75">
        <v>0</v>
      </c>
      <c r="AF87" s="75">
        <v>1.0949999999999999E-7</v>
      </c>
      <c r="AG87" s="74" t="s">
        <v>221</v>
      </c>
      <c r="AH87" s="75">
        <v>32.115735001799997</v>
      </c>
      <c r="AI87" s="74" t="s">
        <v>221</v>
      </c>
      <c r="AJ87" s="75">
        <v>0</v>
      </c>
      <c r="AK87" s="75">
        <v>0</v>
      </c>
      <c r="AL87" s="74" t="s">
        <v>221</v>
      </c>
      <c r="AM87" s="74"/>
      <c r="AN87" s="74"/>
      <c r="AO87" s="74" t="s">
        <v>221</v>
      </c>
      <c r="AP87" s="74" t="s">
        <v>221</v>
      </c>
      <c r="AQ87" s="75">
        <v>57.220306877037899</v>
      </c>
      <c r="AR87" s="74" t="s">
        <v>221</v>
      </c>
      <c r="AS87" s="74"/>
      <c r="AT87" s="75">
        <v>0.22094737487805999</v>
      </c>
      <c r="AU87" s="74"/>
      <c r="AV87" s="75">
        <v>1.02847663809787</v>
      </c>
      <c r="AW87" s="75">
        <v>0</v>
      </c>
      <c r="AX87" s="75">
        <v>617.85549000000003</v>
      </c>
      <c r="AY87" s="74"/>
      <c r="AZ87" s="75">
        <v>0</v>
      </c>
      <c r="BA87" s="74"/>
      <c r="BB87" s="74" t="s">
        <v>221</v>
      </c>
      <c r="BC87" s="74"/>
      <c r="BD87" s="74" t="s">
        <v>221</v>
      </c>
      <c r="BE87" s="75">
        <v>161.097171532847</v>
      </c>
      <c r="BF87" s="74" t="s">
        <v>221</v>
      </c>
      <c r="BG87" s="75">
        <v>917.055441032874</v>
      </c>
      <c r="BH87" s="75">
        <v>1.0018098929324</v>
      </c>
      <c r="BI87" s="75">
        <v>240.119264861348</v>
      </c>
      <c r="BJ87" s="74"/>
      <c r="BK87" s="75">
        <v>1.82115</v>
      </c>
      <c r="BL87" s="75">
        <v>0.40065299999999998</v>
      </c>
      <c r="BM87" s="74"/>
      <c r="BN87" s="75">
        <v>0.345394807852551</v>
      </c>
      <c r="BO87" s="74" t="s">
        <v>221</v>
      </c>
      <c r="BP87" s="74"/>
      <c r="BQ87" s="75">
        <v>0</v>
      </c>
      <c r="BR87" s="74" t="s">
        <v>221</v>
      </c>
      <c r="BS87" s="75">
        <v>0</v>
      </c>
      <c r="BT87" s="75">
        <v>4</v>
      </c>
      <c r="BU87" s="74" t="s">
        <v>221</v>
      </c>
      <c r="BV87" s="75">
        <v>6</v>
      </c>
      <c r="BW87" s="75">
        <v>332.4504</v>
      </c>
      <c r="BX87" s="74" t="s">
        <v>221</v>
      </c>
      <c r="BY87" s="75">
        <v>1</v>
      </c>
      <c r="BZ87" s="75">
        <v>1.0949999999999999E-7</v>
      </c>
      <c r="CA87" s="75">
        <v>0</v>
      </c>
      <c r="CB87" s="74"/>
      <c r="CC87" s="75">
        <v>2799.64432546033</v>
      </c>
      <c r="CD87" s="75">
        <v>1.02847663809787</v>
      </c>
      <c r="CE87" s="75">
        <v>0.22094737487805999</v>
      </c>
      <c r="CF87" s="74"/>
      <c r="CG87" s="74"/>
      <c r="CH87" s="75">
        <v>0</v>
      </c>
      <c r="CI87" s="75">
        <v>12.647288768908201</v>
      </c>
      <c r="CJ87" s="75">
        <v>0.345394807852551</v>
      </c>
      <c r="CK87" s="75">
        <v>2813.8864331595601</v>
      </c>
    </row>
    <row r="88" spans="1:89" ht="15" customHeight="1">
      <c r="A88" s="72" t="s">
        <v>275</v>
      </c>
      <c r="B88" s="72"/>
      <c r="C88" s="72"/>
      <c r="D88" s="73">
        <v>0</v>
      </c>
      <c r="E88" s="72"/>
      <c r="F88" s="73">
        <v>0</v>
      </c>
      <c r="G88" s="72"/>
      <c r="H88" s="72"/>
      <c r="I88" s="72"/>
      <c r="J88" s="72"/>
      <c r="K88" s="73">
        <v>0</v>
      </c>
      <c r="L88" s="73">
        <v>0</v>
      </c>
      <c r="M88" s="72" t="s">
        <v>221</v>
      </c>
      <c r="N88" s="73">
        <v>0</v>
      </c>
      <c r="O88" s="72"/>
      <c r="P88" s="73">
        <v>0</v>
      </c>
      <c r="Q88" s="73">
        <v>1.0506797049305701</v>
      </c>
      <c r="R88" s="73">
        <v>0</v>
      </c>
      <c r="S88" s="73">
        <v>0</v>
      </c>
      <c r="T88" s="73">
        <v>13.5589897735812</v>
      </c>
      <c r="U88" s="72"/>
      <c r="V88" s="73">
        <v>0</v>
      </c>
      <c r="W88" s="73">
        <v>0</v>
      </c>
      <c r="X88" s="72" t="s">
        <v>221</v>
      </c>
      <c r="Y88" s="73">
        <v>0</v>
      </c>
      <c r="Z88" s="73">
        <v>0</v>
      </c>
      <c r="AA88" s="73">
        <v>0</v>
      </c>
      <c r="AB88" s="72"/>
      <c r="AC88" s="73">
        <v>0</v>
      </c>
      <c r="AD88" s="72"/>
      <c r="AE88" s="73">
        <v>0</v>
      </c>
      <c r="AF88" s="72"/>
      <c r="AG88" s="73">
        <v>0</v>
      </c>
      <c r="AH88" s="73">
        <v>0</v>
      </c>
      <c r="AI88" s="72"/>
      <c r="AJ88" s="73">
        <v>0</v>
      </c>
      <c r="AK88" s="73">
        <v>0</v>
      </c>
      <c r="AL88" s="73">
        <v>0</v>
      </c>
      <c r="AM88" s="72"/>
      <c r="AN88" s="72"/>
      <c r="AO88" s="72"/>
      <c r="AP88" s="72"/>
      <c r="AQ88" s="72"/>
      <c r="AR88" s="72"/>
      <c r="AS88" s="72"/>
      <c r="AT88" s="73">
        <v>0</v>
      </c>
      <c r="AU88" s="72"/>
      <c r="AV88" s="73">
        <v>0</v>
      </c>
      <c r="AW88" s="73">
        <v>0</v>
      </c>
      <c r="AX88" s="72" t="s">
        <v>221</v>
      </c>
      <c r="AY88" s="72"/>
      <c r="AZ88" s="72"/>
      <c r="BA88" s="72"/>
      <c r="BB88" s="72"/>
      <c r="BC88" s="72"/>
      <c r="BD88" s="73">
        <v>0</v>
      </c>
      <c r="BE88" s="73">
        <v>0</v>
      </c>
      <c r="BF88" s="72" t="s">
        <v>221</v>
      </c>
      <c r="BG88" s="72"/>
      <c r="BH88" s="73">
        <v>0</v>
      </c>
      <c r="BI88" s="73">
        <v>0</v>
      </c>
      <c r="BJ88" s="72"/>
      <c r="BK88" s="73">
        <v>0</v>
      </c>
      <c r="BL88" s="73">
        <v>0</v>
      </c>
      <c r="BM88" s="72"/>
      <c r="BN88" s="73">
        <v>0</v>
      </c>
      <c r="BO88" s="72" t="s">
        <v>221</v>
      </c>
      <c r="BP88" s="72"/>
      <c r="BQ88" s="73">
        <v>0</v>
      </c>
      <c r="BR88" s="72" t="s">
        <v>221</v>
      </c>
      <c r="BS88" s="73">
        <v>0</v>
      </c>
      <c r="BT88" s="73">
        <v>0</v>
      </c>
      <c r="BU88" s="73">
        <v>0</v>
      </c>
      <c r="BV88" s="72"/>
      <c r="BW88" s="73">
        <v>0</v>
      </c>
      <c r="BX88" s="72" t="s">
        <v>221</v>
      </c>
      <c r="BY88" s="72"/>
      <c r="BZ88" s="73">
        <v>0</v>
      </c>
      <c r="CA88" s="73">
        <v>0</v>
      </c>
      <c r="CB88" s="72"/>
      <c r="CC88" s="73">
        <v>14.609669478511799</v>
      </c>
      <c r="CD88" s="73">
        <v>0</v>
      </c>
      <c r="CE88" s="73">
        <v>0</v>
      </c>
      <c r="CF88" s="72"/>
      <c r="CG88" s="72"/>
      <c r="CH88" s="72"/>
      <c r="CI88" s="73">
        <v>0</v>
      </c>
      <c r="CJ88" s="73">
        <v>0</v>
      </c>
      <c r="CK88" s="73">
        <v>14.609669478511799</v>
      </c>
    </row>
    <row r="89" spans="1:89" ht="15" customHeight="1">
      <c r="A89" s="72" t="s">
        <v>276</v>
      </c>
      <c r="B89" s="74"/>
      <c r="C89" s="74"/>
      <c r="D89" s="75">
        <v>0</v>
      </c>
      <c r="E89" s="74"/>
      <c r="F89" s="75">
        <v>0</v>
      </c>
      <c r="G89" s="74"/>
      <c r="H89" s="74"/>
      <c r="I89" s="74"/>
      <c r="J89" s="74"/>
      <c r="K89" s="75">
        <v>0</v>
      </c>
      <c r="L89" s="75">
        <v>0.68390947525491197</v>
      </c>
      <c r="M89" s="74" t="s">
        <v>221</v>
      </c>
      <c r="N89" s="75">
        <v>0</v>
      </c>
      <c r="O89" s="74"/>
      <c r="P89" s="75">
        <v>0</v>
      </c>
      <c r="Q89" s="75">
        <v>0</v>
      </c>
      <c r="R89" s="75">
        <v>0</v>
      </c>
      <c r="S89" s="75">
        <v>0</v>
      </c>
      <c r="T89" s="75">
        <v>0</v>
      </c>
      <c r="U89" s="74"/>
      <c r="V89" s="75">
        <v>0</v>
      </c>
      <c r="W89" s="75">
        <v>0</v>
      </c>
      <c r="X89" s="74" t="s">
        <v>221</v>
      </c>
      <c r="Y89" s="75">
        <v>0</v>
      </c>
      <c r="Z89" s="75">
        <v>0</v>
      </c>
      <c r="AA89" s="75">
        <v>0</v>
      </c>
      <c r="AB89" s="74"/>
      <c r="AC89" s="75">
        <v>0</v>
      </c>
      <c r="AD89" s="74"/>
      <c r="AE89" s="75">
        <v>0</v>
      </c>
      <c r="AF89" s="74"/>
      <c r="AG89" s="75">
        <v>0</v>
      </c>
      <c r="AH89" s="75">
        <v>0</v>
      </c>
      <c r="AI89" s="74"/>
      <c r="AJ89" s="75">
        <v>0</v>
      </c>
      <c r="AK89" s="75">
        <v>0</v>
      </c>
      <c r="AL89" s="75">
        <v>0</v>
      </c>
      <c r="AM89" s="74"/>
      <c r="AN89" s="74"/>
      <c r="AO89" s="74"/>
      <c r="AP89" s="74"/>
      <c r="AQ89" s="74"/>
      <c r="AR89" s="74"/>
      <c r="AS89" s="74"/>
      <c r="AT89" s="75">
        <v>0</v>
      </c>
      <c r="AU89" s="74"/>
      <c r="AV89" s="75">
        <v>0</v>
      </c>
      <c r="AW89" s="75">
        <v>0</v>
      </c>
      <c r="AX89" s="75">
        <v>0</v>
      </c>
      <c r="AY89" s="74"/>
      <c r="AZ89" s="74"/>
      <c r="BA89" s="74"/>
      <c r="BB89" s="74"/>
      <c r="BC89" s="74"/>
      <c r="BD89" s="75">
        <v>0</v>
      </c>
      <c r="BE89" s="75">
        <v>0</v>
      </c>
      <c r="BF89" s="74" t="s">
        <v>221</v>
      </c>
      <c r="BG89" s="74"/>
      <c r="BH89" s="75">
        <v>0</v>
      </c>
      <c r="BI89" s="75">
        <v>0</v>
      </c>
      <c r="BJ89" s="74"/>
      <c r="BK89" s="75">
        <v>0</v>
      </c>
      <c r="BL89" s="75">
        <v>0</v>
      </c>
      <c r="BM89" s="74"/>
      <c r="BN89" s="75">
        <v>0</v>
      </c>
      <c r="BO89" s="74" t="s">
        <v>221</v>
      </c>
      <c r="BP89" s="74"/>
      <c r="BQ89" s="75">
        <v>0</v>
      </c>
      <c r="BR89" s="74" t="s">
        <v>221</v>
      </c>
      <c r="BS89" s="75">
        <v>0</v>
      </c>
      <c r="BT89" s="75">
        <v>0</v>
      </c>
      <c r="BU89" s="75">
        <v>0</v>
      </c>
      <c r="BV89" s="74"/>
      <c r="BW89" s="75">
        <v>0</v>
      </c>
      <c r="BX89" s="74" t="s">
        <v>221</v>
      </c>
      <c r="BY89" s="74"/>
      <c r="BZ89" s="75">
        <v>0</v>
      </c>
      <c r="CA89" s="75">
        <v>0</v>
      </c>
      <c r="CB89" s="74"/>
      <c r="CC89" s="75">
        <v>0.68390947525491197</v>
      </c>
      <c r="CD89" s="75">
        <v>0</v>
      </c>
      <c r="CE89" s="75">
        <v>0</v>
      </c>
      <c r="CF89" s="74"/>
      <c r="CG89" s="74"/>
      <c r="CH89" s="74"/>
      <c r="CI89" s="75">
        <v>0</v>
      </c>
      <c r="CJ89" s="75">
        <v>0</v>
      </c>
      <c r="CK89" s="75">
        <v>0.68390947525491197</v>
      </c>
    </row>
    <row r="90" spans="1:89" ht="15" customHeight="1">
      <c r="A90" s="72" t="s">
        <v>277</v>
      </c>
      <c r="B90" s="72"/>
      <c r="C90" s="72"/>
      <c r="D90" s="73">
        <v>0</v>
      </c>
      <c r="E90" s="72"/>
      <c r="F90" s="73">
        <v>0</v>
      </c>
      <c r="G90" s="72"/>
      <c r="H90" s="72"/>
      <c r="I90" s="72"/>
      <c r="J90" s="72"/>
      <c r="K90" s="73">
        <v>0</v>
      </c>
      <c r="L90" s="73">
        <v>0</v>
      </c>
      <c r="M90" s="72" t="s">
        <v>221</v>
      </c>
      <c r="N90" s="73">
        <v>0</v>
      </c>
      <c r="O90" s="72"/>
      <c r="P90" s="73">
        <v>0</v>
      </c>
      <c r="Q90" s="73">
        <v>0</v>
      </c>
      <c r="R90" s="73">
        <v>0</v>
      </c>
      <c r="S90" s="72"/>
      <c r="T90" s="73">
        <v>0</v>
      </c>
      <c r="U90" s="72"/>
      <c r="V90" s="73">
        <v>0</v>
      </c>
      <c r="W90" s="73">
        <v>0</v>
      </c>
      <c r="X90" s="72"/>
      <c r="Y90" s="73">
        <v>0</v>
      </c>
      <c r="Z90" s="73">
        <v>0</v>
      </c>
      <c r="AA90" s="73">
        <v>0</v>
      </c>
      <c r="AB90" s="72"/>
      <c r="AC90" s="72"/>
      <c r="AD90" s="72"/>
      <c r="AE90" s="73">
        <v>0</v>
      </c>
      <c r="AF90" s="72"/>
      <c r="AG90" s="72"/>
      <c r="AH90" s="73">
        <v>0</v>
      </c>
      <c r="AI90" s="72"/>
      <c r="AJ90" s="73">
        <v>0</v>
      </c>
      <c r="AK90" s="73">
        <v>0</v>
      </c>
      <c r="AL90" s="73">
        <v>0</v>
      </c>
      <c r="AM90" s="72"/>
      <c r="AN90" s="72"/>
      <c r="AO90" s="72"/>
      <c r="AP90" s="72"/>
      <c r="AQ90" s="72"/>
      <c r="AR90" s="72"/>
      <c r="AS90" s="72"/>
      <c r="AT90" s="73">
        <v>0</v>
      </c>
      <c r="AU90" s="72"/>
      <c r="AV90" s="73">
        <v>0</v>
      </c>
      <c r="AW90" s="73">
        <v>0.484755836095702</v>
      </c>
      <c r="AX90" s="73">
        <v>0</v>
      </c>
      <c r="AY90" s="72"/>
      <c r="AZ90" s="72"/>
      <c r="BA90" s="72"/>
      <c r="BB90" s="72"/>
      <c r="BC90" s="72"/>
      <c r="BD90" s="73">
        <v>0</v>
      </c>
      <c r="BE90" s="72"/>
      <c r="BF90" s="72" t="s">
        <v>221</v>
      </c>
      <c r="BG90" s="72"/>
      <c r="BH90" s="73">
        <v>0</v>
      </c>
      <c r="BI90" s="72"/>
      <c r="BJ90" s="72"/>
      <c r="BK90" s="73">
        <v>0</v>
      </c>
      <c r="BL90" s="72"/>
      <c r="BM90" s="72"/>
      <c r="BN90" s="73">
        <v>0</v>
      </c>
      <c r="BO90" s="72" t="s">
        <v>221</v>
      </c>
      <c r="BP90" s="72"/>
      <c r="BQ90" s="72" t="s">
        <v>221</v>
      </c>
      <c r="BR90" s="72"/>
      <c r="BS90" s="73">
        <v>0</v>
      </c>
      <c r="BT90" s="73">
        <v>0</v>
      </c>
      <c r="BU90" s="73">
        <v>0</v>
      </c>
      <c r="BV90" s="72"/>
      <c r="BW90" s="73">
        <v>0</v>
      </c>
      <c r="BX90" s="72" t="s">
        <v>221</v>
      </c>
      <c r="BY90" s="72"/>
      <c r="BZ90" s="73">
        <v>0</v>
      </c>
      <c r="CA90" s="73">
        <v>0</v>
      </c>
      <c r="CB90" s="72"/>
      <c r="CC90" s="73">
        <v>0</v>
      </c>
      <c r="CD90" s="73">
        <v>0</v>
      </c>
      <c r="CE90" s="73">
        <v>0</v>
      </c>
      <c r="CF90" s="72"/>
      <c r="CG90" s="72"/>
      <c r="CH90" s="72"/>
      <c r="CI90" s="73">
        <v>0</v>
      </c>
      <c r="CJ90" s="73">
        <v>0.484755836095702</v>
      </c>
      <c r="CK90" s="73">
        <v>0.484755836095702</v>
      </c>
    </row>
    <row r="91" spans="1:89" ht="15" customHeight="1">
      <c r="A91" s="72" t="s">
        <v>278</v>
      </c>
      <c r="B91" s="74"/>
      <c r="C91" s="74"/>
      <c r="D91" s="75">
        <v>0</v>
      </c>
      <c r="E91" s="74"/>
      <c r="F91" s="75">
        <v>0</v>
      </c>
      <c r="G91" s="75">
        <v>0</v>
      </c>
      <c r="H91" s="74"/>
      <c r="I91" s="74"/>
      <c r="J91" s="74"/>
      <c r="K91" s="75">
        <v>0</v>
      </c>
      <c r="L91" s="75">
        <v>0</v>
      </c>
      <c r="M91" s="74" t="s">
        <v>221</v>
      </c>
      <c r="N91" s="75">
        <v>0</v>
      </c>
      <c r="O91" s="74"/>
      <c r="P91" s="75">
        <v>0</v>
      </c>
      <c r="Q91" s="75">
        <v>0</v>
      </c>
      <c r="R91" s="75">
        <v>0</v>
      </c>
      <c r="S91" s="75">
        <v>0</v>
      </c>
      <c r="T91" s="75">
        <v>0</v>
      </c>
      <c r="U91" s="74"/>
      <c r="V91" s="75">
        <v>0</v>
      </c>
      <c r="W91" s="75">
        <v>0</v>
      </c>
      <c r="X91" s="74" t="s">
        <v>221</v>
      </c>
      <c r="Y91" s="75">
        <v>0</v>
      </c>
      <c r="Z91" s="75">
        <v>0</v>
      </c>
      <c r="AA91" s="75">
        <v>0</v>
      </c>
      <c r="AB91" s="74"/>
      <c r="AC91" s="75">
        <v>0</v>
      </c>
      <c r="AD91" s="74"/>
      <c r="AE91" s="75">
        <v>0</v>
      </c>
      <c r="AF91" s="74"/>
      <c r="AG91" s="75">
        <v>0</v>
      </c>
      <c r="AH91" s="75">
        <v>0</v>
      </c>
      <c r="AI91" s="74"/>
      <c r="AJ91" s="75">
        <v>0</v>
      </c>
      <c r="AK91" s="75">
        <v>0.28486990538573498</v>
      </c>
      <c r="AL91" s="75">
        <v>0</v>
      </c>
      <c r="AM91" s="74"/>
      <c r="AN91" s="74"/>
      <c r="AO91" s="74"/>
      <c r="AP91" s="74"/>
      <c r="AQ91" s="74"/>
      <c r="AR91" s="74"/>
      <c r="AS91" s="74"/>
      <c r="AT91" s="75">
        <v>0</v>
      </c>
      <c r="AU91" s="74"/>
      <c r="AV91" s="75">
        <v>0</v>
      </c>
      <c r="AW91" s="75">
        <v>0</v>
      </c>
      <c r="AX91" s="75">
        <v>0</v>
      </c>
      <c r="AY91" s="74"/>
      <c r="AZ91" s="74"/>
      <c r="BA91" s="74"/>
      <c r="BB91" s="74"/>
      <c r="BC91" s="74"/>
      <c r="BD91" s="74" t="s">
        <v>221</v>
      </c>
      <c r="BE91" s="75">
        <v>0</v>
      </c>
      <c r="BF91" s="74" t="s">
        <v>221</v>
      </c>
      <c r="BG91" s="74"/>
      <c r="BH91" s="75">
        <v>0</v>
      </c>
      <c r="BI91" s="75">
        <v>0</v>
      </c>
      <c r="BJ91" s="74"/>
      <c r="BK91" s="75">
        <v>0</v>
      </c>
      <c r="BL91" s="75">
        <v>0</v>
      </c>
      <c r="BM91" s="74"/>
      <c r="BN91" s="75">
        <v>0</v>
      </c>
      <c r="BO91" s="74" t="s">
        <v>221</v>
      </c>
      <c r="BP91" s="74"/>
      <c r="BQ91" s="75">
        <v>0</v>
      </c>
      <c r="BR91" s="74" t="s">
        <v>221</v>
      </c>
      <c r="BS91" s="75">
        <v>0</v>
      </c>
      <c r="BT91" s="75">
        <v>0</v>
      </c>
      <c r="BU91" s="75">
        <v>0</v>
      </c>
      <c r="BV91" s="74"/>
      <c r="BW91" s="75">
        <v>0</v>
      </c>
      <c r="BX91" s="74"/>
      <c r="BY91" s="74"/>
      <c r="BZ91" s="75">
        <v>0</v>
      </c>
      <c r="CA91" s="75">
        <v>0.28486990538573498</v>
      </c>
      <c r="CB91" s="74"/>
      <c r="CC91" s="75">
        <v>0</v>
      </c>
      <c r="CD91" s="75">
        <v>0</v>
      </c>
      <c r="CE91" s="75">
        <v>0</v>
      </c>
      <c r="CF91" s="74"/>
      <c r="CG91" s="74"/>
      <c r="CH91" s="74"/>
      <c r="CI91" s="75">
        <v>0</v>
      </c>
      <c r="CJ91" s="75">
        <v>0</v>
      </c>
      <c r="CK91" s="75">
        <v>0.28486990538573498</v>
      </c>
    </row>
    <row r="92" spans="1:89" ht="15" customHeight="1">
      <c r="A92" s="72" t="s">
        <v>166</v>
      </c>
      <c r="B92" s="72"/>
      <c r="C92" s="72"/>
      <c r="D92" s="72" t="s">
        <v>221</v>
      </c>
      <c r="E92" s="72"/>
      <c r="F92" s="73">
        <v>0</v>
      </c>
      <c r="G92" s="73">
        <v>0</v>
      </c>
      <c r="H92" s="72"/>
      <c r="I92" s="72"/>
      <c r="J92" s="72"/>
      <c r="K92" s="73">
        <v>7.0327141773964402E-3</v>
      </c>
      <c r="L92" s="73">
        <v>0</v>
      </c>
      <c r="M92" s="72" t="s">
        <v>221</v>
      </c>
      <c r="N92" s="73">
        <v>0</v>
      </c>
      <c r="O92" s="72"/>
      <c r="P92" s="73">
        <v>60.368014662063104</v>
      </c>
      <c r="Q92" s="73">
        <v>0</v>
      </c>
      <c r="R92" s="73">
        <v>0</v>
      </c>
      <c r="S92" s="73">
        <v>0</v>
      </c>
      <c r="T92" s="73">
        <v>0</v>
      </c>
      <c r="U92" s="73">
        <v>38.32520238</v>
      </c>
      <c r="V92" s="73">
        <v>0</v>
      </c>
      <c r="W92" s="73">
        <v>0</v>
      </c>
      <c r="X92" s="72" t="s">
        <v>221</v>
      </c>
      <c r="Y92" s="73">
        <v>0</v>
      </c>
      <c r="Z92" s="73">
        <v>0</v>
      </c>
      <c r="AA92" s="72"/>
      <c r="AB92" s="73">
        <v>45.194623456057698</v>
      </c>
      <c r="AC92" s="73">
        <v>0</v>
      </c>
      <c r="AD92" s="72"/>
      <c r="AE92" s="73">
        <v>0</v>
      </c>
      <c r="AF92" s="72"/>
      <c r="AG92" s="72" t="s">
        <v>221</v>
      </c>
      <c r="AH92" s="73">
        <v>5.4100296000000004E-3</v>
      </c>
      <c r="AI92" s="72"/>
      <c r="AJ92" s="73">
        <v>0</v>
      </c>
      <c r="AK92" s="73">
        <v>0</v>
      </c>
      <c r="AL92" s="73">
        <v>0</v>
      </c>
      <c r="AM92" s="72"/>
      <c r="AN92" s="72"/>
      <c r="AO92" s="72"/>
      <c r="AP92" s="72"/>
      <c r="AQ92" s="72"/>
      <c r="AR92" s="72" t="s">
        <v>221</v>
      </c>
      <c r="AS92" s="72"/>
      <c r="AT92" s="73">
        <v>9.2889749228963492</v>
      </c>
      <c r="AU92" s="72"/>
      <c r="AV92" s="73">
        <v>0</v>
      </c>
      <c r="AW92" s="73">
        <v>0</v>
      </c>
      <c r="AX92" s="72" t="s">
        <v>221</v>
      </c>
      <c r="AY92" s="72"/>
      <c r="AZ92" s="72"/>
      <c r="BA92" s="72"/>
      <c r="BB92" s="73">
        <v>32.799999999999997</v>
      </c>
      <c r="BC92" s="72"/>
      <c r="BD92" s="73">
        <v>0</v>
      </c>
      <c r="BE92" s="73">
        <v>0</v>
      </c>
      <c r="BF92" s="72" t="s">
        <v>221</v>
      </c>
      <c r="BG92" s="72"/>
      <c r="BH92" s="73">
        <v>0</v>
      </c>
      <c r="BI92" s="73">
        <v>0</v>
      </c>
      <c r="BJ92" s="72"/>
      <c r="BK92" s="73">
        <v>0</v>
      </c>
      <c r="BL92" s="73">
        <v>0</v>
      </c>
      <c r="BM92" s="72"/>
      <c r="BN92" s="73">
        <v>0</v>
      </c>
      <c r="BO92" s="72" t="s">
        <v>221</v>
      </c>
      <c r="BP92" s="72"/>
      <c r="BQ92" s="73">
        <v>0</v>
      </c>
      <c r="BR92" s="72" t="s">
        <v>221</v>
      </c>
      <c r="BS92" s="73">
        <v>0</v>
      </c>
      <c r="BT92" s="73">
        <v>0</v>
      </c>
      <c r="BU92" s="73">
        <v>0</v>
      </c>
      <c r="BV92" s="72"/>
      <c r="BW92" s="73">
        <v>0</v>
      </c>
      <c r="BX92" s="72" t="s">
        <v>221</v>
      </c>
      <c r="BY92" s="72"/>
      <c r="BZ92" s="73">
        <v>0</v>
      </c>
      <c r="CA92" s="73">
        <v>0</v>
      </c>
      <c r="CB92" s="72"/>
      <c r="CC92" s="73">
        <v>5.4100296000000004E-3</v>
      </c>
      <c r="CD92" s="73">
        <v>0</v>
      </c>
      <c r="CE92" s="73">
        <v>185.97681542101699</v>
      </c>
      <c r="CF92" s="72"/>
      <c r="CG92" s="72"/>
      <c r="CH92" s="72"/>
      <c r="CI92" s="73">
        <v>7.0327141773964402E-3</v>
      </c>
      <c r="CJ92" s="73">
        <v>0</v>
      </c>
      <c r="CK92" s="73">
        <v>185.98925816479499</v>
      </c>
    </row>
    <row r="93" spans="1:89" s="84" customFormat="1" ht="15" customHeight="1">
      <c r="A93" s="81" t="s">
        <v>111</v>
      </c>
      <c r="B93" s="83"/>
      <c r="C93" s="83"/>
      <c r="D93" s="82">
        <v>0</v>
      </c>
      <c r="E93" s="83"/>
      <c r="F93" s="82">
        <v>0</v>
      </c>
      <c r="G93" s="82">
        <v>23.067900000000002</v>
      </c>
      <c r="H93" s="83"/>
      <c r="I93" s="83"/>
      <c r="J93" s="83"/>
      <c r="K93" s="82">
        <v>16.761960002425301</v>
      </c>
      <c r="L93" s="82">
        <v>10.749813479234</v>
      </c>
      <c r="M93" s="83" t="s">
        <v>221</v>
      </c>
      <c r="N93" s="82">
        <v>0.15394435474786899</v>
      </c>
      <c r="O93" s="83"/>
      <c r="P93" s="82">
        <v>0</v>
      </c>
      <c r="Q93" s="82">
        <v>0</v>
      </c>
      <c r="R93" s="83" t="s">
        <v>221</v>
      </c>
      <c r="S93" s="82">
        <v>8.8926600683191701</v>
      </c>
      <c r="T93" s="82">
        <v>0</v>
      </c>
      <c r="U93" s="83"/>
      <c r="V93" s="82">
        <v>14.93343</v>
      </c>
      <c r="W93" s="83" t="s">
        <v>221</v>
      </c>
      <c r="X93" s="83"/>
      <c r="Y93" s="82">
        <v>588.83849999999995</v>
      </c>
      <c r="Z93" s="82">
        <v>0.82558799999999999</v>
      </c>
      <c r="AA93" s="82">
        <v>0</v>
      </c>
      <c r="AB93" s="83"/>
      <c r="AC93" s="82">
        <v>63.771512368309303</v>
      </c>
      <c r="AD93" s="83"/>
      <c r="AE93" s="82">
        <v>0.48948785359576202</v>
      </c>
      <c r="AF93" s="83"/>
      <c r="AG93" s="83" t="s">
        <v>221</v>
      </c>
      <c r="AH93" s="82">
        <v>0</v>
      </c>
      <c r="AI93" s="83" t="s">
        <v>221</v>
      </c>
      <c r="AJ93" s="82">
        <v>0</v>
      </c>
      <c r="AK93" s="82">
        <v>0</v>
      </c>
      <c r="AL93" s="82">
        <v>0</v>
      </c>
      <c r="AM93" s="83"/>
      <c r="AN93" s="83"/>
      <c r="AO93" s="83"/>
      <c r="AP93" s="83"/>
      <c r="AQ93" s="83"/>
      <c r="AR93" s="83" t="s">
        <v>221</v>
      </c>
      <c r="AS93" s="82">
        <v>216.76804390000001</v>
      </c>
      <c r="AT93" s="82">
        <v>0.15210030134029101</v>
      </c>
      <c r="AU93" s="83"/>
      <c r="AV93" s="82">
        <v>0</v>
      </c>
      <c r="AW93" s="82">
        <v>0</v>
      </c>
      <c r="AX93" s="83" t="s">
        <v>221</v>
      </c>
      <c r="AY93" s="83"/>
      <c r="AZ93" s="82">
        <v>0</v>
      </c>
      <c r="BA93" s="83"/>
      <c r="BB93" s="83"/>
      <c r="BC93" s="83"/>
      <c r="BD93" s="82">
        <v>0</v>
      </c>
      <c r="BE93" s="82">
        <v>31.392563868613099</v>
      </c>
      <c r="BF93" s="83" t="s">
        <v>221</v>
      </c>
      <c r="BG93" s="82">
        <v>48.090484973418697</v>
      </c>
      <c r="BH93" s="82">
        <v>0.229701991169319</v>
      </c>
      <c r="BI93" s="82">
        <v>7.8220790347499998</v>
      </c>
      <c r="BJ93" s="83"/>
      <c r="BK93" s="82">
        <v>0</v>
      </c>
      <c r="BL93" s="82">
        <v>0</v>
      </c>
      <c r="BM93" s="83"/>
      <c r="BN93" s="82">
        <v>0</v>
      </c>
      <c r="BO93" s="83" t="s">
        <v>221</v>
      </c>
      <c r="BP93" s="83"/>
      <c r="BQ93" s="82">
        <v>0</v>
      </c>
      <c r="BR93" s="83" t="s">
        <v>221</v>
      </c>
      <c r="BS93" s="82">
        <v>0</v>
      </c>
      <c r="BT93" s="82">
        <v>0</v>
      </c>
      <c r="BU93" s="82">
        <v>0</v>
      </c>
      <c r="BV93" s="83"/>
      <c r="BW93" s="82">
        <v>3686.6095999999998</v>
      </c>
      <c r="BX93" s="83"/>
      <c r="BY93" s="83"/>
      <c r="BZ93" s="82">
        <v>0.48948785359576202</v>
      </c>
      <c r="CA93" s="82">
        <v>0.15394435474786899</v>
      </c>
      <c r="CB93" s="83"/>
      <c r="CC93" s="82">
        <v>4485.2238337838198</v>
      </c>
      <c r="CD93" s="82">
        <v>0</v>
      </c>
      <c r="CE93" s="82">
        <v>0.15210030134029101</v>
      </c>
      <c r="CF93" s="83"/>
      <c r="CG93" s="83"/>
      <c r="CH93" s="83"/>
      <c r="CI93" s="82">
        <v>16.761960002425301</v>
      </c>
      <c r="CJ93" s="82">
        <v>216.76804390000001</v>
      </c>
      <c r="CK93" s="82">
        <v>4719.5493701959304</v>
      </c>
    </row>
    <row r="94" spans="1:89" ht="15" customHeight="1">
      <c r="A94" s="72" t="s">
        <v>279</v>
      </c>
      <c r="B94" s="72"/>
      <c r="C94" s="72"/>
      <c r="D94" s="73">
        <v>0</v>
      </c>
      <c r="E94" s="72"/>
      <c r="F94" s="73">
        <v>0</v>
      </c>
      <c r="G94" s="72"/>
      <c r="H94" s="72"/>
      <c r="I94" s="72"/>
      <c r="J94" s="72"/>
      <c r="K94" s="73">
        <v>0.85099297473834801</v>
      </c>
      <c r="L94" s="73">
        <v>0</v>
      </c>
      <c r="M94" s="72" t="s">
        <v>221</v>
      </c>
      <c r="N94" s="73">
        <v>0</v>
      </c>
      <c r="O94" s="72"/>
      <c r="P94" s="73">
        <v>0</v>
      </c>
      <c r="Q94" s="73">
        <v>0</v>
      </c>
      <c r="R94" s="73">
        <v>0</v>
      </c>
      <c r="S94" s="72"/>
      <c r="T94" s="73">
        <v>0</v>
      </c>
      <c r="U94" s="72"/>
      <c r="V94" s="73">
        <v>0</v>
      </c>
      <c r="W94" s="73">
        <v>0</v>
      </c>
      <c r="X94" s="72"/>
      <c r="Y94" s="73">
        <v>0</v>
      </c>
      <c r="Z94" s="73">
        <v>0</v>
      </c>
      <c r="AA94" s="73">
        <v>0</v>
      </c>
      <c r="AB94" s="72"/>
      <c r="AC94" s="72"/>
      <c r="AD94" s="72"/>
      <c r="AE94" s="73">
        <v>0</v>
      </c>
      <c r="AF94" s="72"/>
      <c r="AG94" s="72"/>
      <c r="AH94" s="73">
        <v>0</v>
      </c>
      <c r="AI94" s="72"/>
      <c r="AJ94" s="73">
        <v>0</v>
      </c>
      <c r="AK94" s="73">
        <v>0</v>
      </c>
      <c r="AL94" s="73">
        <v>0</v>
      </c>
      <c r="AM94" s="72"/>
      <c r="AN94" s="72"/>
      <c r="AO94" s="72"/>
      <c r="AP94" s="72"/>
      <c r="AQ94" s="72"/>
      <c r="AR94" s="72"/>
      <c r="AS94" s="72"/>
      <c r="AT94" s="73">
        <v>0</v>
      </c>
      <c r="AU94" s="72"/>
      <c r="AV94" s="73">
        <v>0</v>
      </c>
      <c r="AW94" s="73">
        <v>0</v>
      </c>
      <c r="AX94" s="72" t="s">
        <v>221</v>
      </c>
      <c r="AY94" s="72"/>
      <c r="AZ94" s="72"/>
      <c r="BA94" s="72"/>
      <c r="BB94" s="72"/>
      <c r="BC94" s="72"/>
      <c r="BD94" s="73">
        <v>0</v>
      </c>
      <c r="BE94" s="72"/>
      <c r="BF94" s="72" t="s">
        <v>221</v>
      </c>
      <c r="BG94" s="72"/>
      <c r="BH94" s="73">
        <v>0</v>
      </c>
      <c r="BI94" s="72"/>
      <c r="BJ94" s="72"/>
      <c r="BK94" s="73">
        <v>0</v>
      </c>
      <c r="BL94" s="72"/>
      <c r="BM94" s="72"/>
      <c r="BN94" s="73">
        <v>0</v>
      </c>
      <c r="BO94" s="72" t="s">
        <v>221</v>
      </c>
      <c r="BP94" s="72"/>
      <c r="BQ94" s="73">
        <v>0</v>
      </c>
      <c r="BR94" s="72"/>
      <c r="BS94" s="73">
        <v>0</v>
      </c>
      <c r="BT94" s="73">
        <v>0</v>
      </c>
      <c r="BU94" s="73">
        <v>0</v>
      </c>
      <c r="BV94" s="72"/>
      <c r="BW94" s="73">
        <v>0</v>
      </c>
      <c r="BX94" s="72" t="s">
        <v>221</v>
      </c>
      <c r="BY94" s="72"/>
      <c r="BZ94" s="73">
        <v>0</v>
      </c>
      <c r="CA94" s="73">
        <v>0</v>
      </c>
      <c r="CB94" s="72"/>
      <c r="CC94" s="73">
        <v>0</v>
      </c>
      <c r="CD94" s="73">
        <v>0</v>
      </c>
      <c r="CE94" s="73">
        <v>0</v>
      </c>
      <c r="CF94" s="72"/>
      <c r="CG94" s="72"/>
      <c r="CH94" s="72"/>
      <c r="CI94" s="73">
        <v>0.85099297473834801</v>
      </c>
      <c r="CJ94" s="73">
        <v>0</v>
      </c>
      <c r="CK94" s="73">
        <v>0.85099297473834801</v>
      </c>
    </row>
    <row r="95" spans="1:89" ht="15" customHeight="1">
      <c r="A95" s="72" t="s">
        <v>280</v>
      </c>
      <c r="B95" s="74"/>
      <c r="C95" s="74"/>
      <c r="D95" s="74" t="s">
        <v>221</v>
      </c>
      <c r="E95" s="74"/>
      <c r="F95" s="75">
        <v>0</v>
      </c>
      <c r="G95" s="74"/>
      <c r="H95" s="74"/>
      <c r="I95" s="74"/>
      <c r="J95" s="74"/>
      <c r="K95" s="75">
        <v>0</v>
      </c>
      <c r="L95" s="75">
        <v>0</v>
      </c>
      <c r="M95" s="74" t="s">
        <v>221</v>
      </c>
      <c r="N95" s="75">
        <v>0</v>
      </c>
      <c r="O95" s="74"/>
      <c r="P95" s="75">
        <v>0</v>
      </c>
      <c r="Q95" s="75">
        <v>0</v>
      </c>
      <c r="R95" s="75">
        <v>0</v>
      </c>
      <c r="S95" s="75">
        <v>0</v>
      </c>
      <c r="T95" s="75">
        <v>0</v>
      </c>
      <c r="U95" s="74"/>
      <c r="V95" s="75">
        <v>0</v>
      </c>
      <c r="W95" s="75">
        <v>0</v>
      </c>
      <c r="X95" s="74" t="s">
        <v>221</v>
      </c>
      <c r="Y95" s="75">
        <v>0</v>
      </c>
      <c r="Z95" s="75">
        <v>0</v>
      </c>
      <c r="AA95" s="75">
        <v>0</v>
      </c>
      <c r="AB95" s="74"/>
      <c r="AC95" s="75">
        <v>0</v>
      </c>
      <c r="AD95" s="74"/>
      <c r="AE95" s="75">
        <v>0</v>
      </c>
      <c r="AF95" s="74"/>
      <c r="AG95" s="74" t="s">
        <v>221</v>
      </c>
      <c r="AH95" s="75">
        <v>0</v>
      </c>
      <c r="AI95" s="74"/>
      <c r="AJ95" s="75">
        <v>0</v>
      </c>
      <c r="AK95" s="75">
        <v>0</v>
      </c>
      <c r="AL95" s="75">
        <v>0</v>
      </c>
      <c r="AM95" s="74"/>
      <c r="AN95" s="74"/>
      <c r="AO95" s="74"/>
      <c r="AP95" s="74"/>
      <c r="AQ95" s="74"/>
      <c r="AR95" s="74"/>
      <c r="AS95" s="75">
        <v>29.803716000000001</v>
      </c>
      <c r="AT95" s="75">
        <v>0</v>
      </c>
      <c r="AU95" s="74"/>
      <c r="AV95" s="75">
        <v>-3.31766657450926E-2</v>
      </c>
      <c r="AW95" s="75">
        <v>0</v>
      </c>
      <c r="AX95" s="74" t="s">
        <v>221</v>
      </c>
      <c r="AY95" s="74"/>
      <c r="AZ95" s="75">
        <v>0</v>
      </c>
      <c r="BA95" s="74"/>
      <c r="BB95" s="74"/>
      <c r="BC95" s="74"/>
      <c r="BD95" s="75">
        <v>0</v>
      </c>
      <c r="BE95" s="75">
        <v>0</v>
      </c>
      <c r="BF95" s="74" t="s">
        <v>221</v>
      </c>
      <c r="BG95" s="74"/>
      <c r="BH95" s="75">
        <v>0</v>
      </c>
      <c r="BI95" s="75">
        <v>0</v>
      </c>
      <c r="BJ95" s="74"/>
      <c r="BK95" s="75">
        <v>0</v>
      </c>
      <c r="BL95" s="75">
        <v>0</v>
      </c>
      <c r="BM95" s="74"/>
      <c r="BN95" s="75">
        <v>0</v>
      </c>
      <c r="BO95" s="74" t="s">
        <v>221</v>
      </c>
      <c r="BP95" s="74"/>
      <c r="BQ95" s="75">
        <v>0</v>
      </c>
      <c r="BR95" s="74" t="s">
        <v>221</v>
      </c>
      <c r="BS95" s="75">
        <v>0</v>
      </c>
      <c r="BT95" s="75">
        <v>0</v>
      </c>
      <c r="BU95" s="74" t="s">
        <v>221</v>
      </c>
      <c r="BV95" s="74"/>
      <c r="BW95" s="75">
        <v>0</v>
      </c>
      <c r="BX95" s="74" t="s">
        <v>221</v>
      </c>
      <c r="BY95" s="74"/>
      <c r="BZ95" s="75">
        <v>0</v>
      </c>
      <c r="CA95" s="75">
        <v>0</v>
      </c>
      <c r="CB95" s="74"/>
      <c r="CC95" s="75">
        <v>0</v>
      </c>
      <c r="CD95" s="75">
        <v>-3.31766657450926E-2</v>
      </c>
      <c r="CE95" s="75">
        <v>0</v>
      </c>
      <c r="CF95" s="74"/>
      <c r="CG95" s="74"/>
      <c r="CH95" s="74"/>
      <c r="CI95" s="75">
        <v>0</v>
      </c>
      <c r="CJ95" s="75">
        <v>29.803716000000001</v>
      </c>
      <c r="CK95" s="75">
        <v>29.770539334254899</v>
      </c>
    </row>
    <row r="96" spans="1:89" ht="15" customHeight="1">
      <c r="A96" s="72" t="s">
        <v>281</v>
      </c>
      <c r="B96" s="72"/>
      <c r="C96" s="72"/>
      <c r="D96" s="73">
        <v>0</v>
      </c>
      <c r="E96" s="72"/>
      <c r="F96" s="73">
        <v>0</v>
      </c>
      <c r="G96" s="73">
        <v>0</v>
      </c>
      <c r="H96" s="72"/>
      <c r="I96" s="72"/>
      <c r="J96" s="72"/>
      <c r="K96" s="73">
        <v>0</v>
      </c>
      <c r="L96" s="73">
        <v>0</v>
      </c>
      <c r="M96" s="72" t="s">
        <v>221</v>
      </c>
      <c r="N96" s="73">
        <v>0</v>
      </c>
      <c r="O96" s="72"/>
      <c r="P96" s="73">
        <v>0</v>
      </c>
      <c r="Q96" s="73">
        <v>0</v>
      </c>
      <c r="R96" s="73">
        <v>0</v>
      </c>
      <c r="S96" s="73">
        <v>0</v>
      </c>
      <c r="T96" s="73">
        <v>0</v>
      </c>
      <c r="U96" s="72"/>
      <c r="V96" s="73">
        <v>0</v>
      </c>
      <c r="W96" s="73">
        <v>0</v>
      </c>
      <c r="X96" s="72" t="s">
        <v>221</v>
      </c>
      <c r="Y96" s="73">
        <v>0</v>
      </c>
      <c r="Z96" s="73">
        <v>0</v>
      </c>
      <c r="AA96" s="73">
        <v>0</v>
      </c>
      <c r="AB96" s="72"/>
      <c r="AC96" s="73">
        <v>0</v>
      </c>
      <c r="AD96" s="72"/>
      <c r="AE96" s="73">
        <v>0</v>
      </c>
      <c r="AF96" s="72"/>
      <c r="AG96" s="73">
        <v>0</v>
      </c>
      <c r="AH96" s="73">
        <v>0</v>
      </c>
      <c r="AI96" s="72"/>
      <c r="AJ96" s="73">
        <v>0</v>
      </c>
      <c r="AK96" s="73">
        <v>0</v>
      </c>
      <c r="AL96" s="73">
        <v>0</v>
      </c>
      <c r="AM96" s="72"/>
      <c r="AN96" s="72"/>
      <c r="AO96" s="72"/>
      <c r="AP96" s="72"/>
      <c r="AQ96" s="72"/>
      <c r="AR96" s="72"/>
      <c r="AS96" s="72"/>
      <c r="AT96" s="73">
        <v>0</v>
      </c>
      <c r="AU96" s="72"/>
      <c r="AV96" s="73">
        <v>0</v>
      </c>
      <c r="AW96" s="73">
        <v>0</v>
      </c>
      <c r="AX96" s="72" t="s">
        <v>221</v>
      </c>
      <c r="AY96" s="72"/>
      <c r="AZ96" s="72"/>
      <c r="BA96" s="72"/>
      <c r="BB96" s="72"/>
      <c r="BC96" s="72"/>
      <c r="BD96" s="73">
        <v>0</v>
      </c>
      <c r="BE96" s="73">
        <v>0</v>
      </c>
      <c r="BF96" s="72" t="s">
        <v>221</v>
      </c>
      <c r="BG96" s="72"/>
      <c r="BH96" s="73">
        <v>0</v>
      </c>
      <c r="BI96" s="73">
        <v>0</v>
      </c>
      <c r="BJ96" s="72"/>
      <c r="BK96" s="73">
        <v>0</v>
      </c>
      <c r="BL96" s="73">
        <v>0</v>
      </c>
      <c r="BM96" s="72"/>
      <c r="BN96" s="73">
        <v>0</v>
      </c>
      <c r="BO96" s="72" t="s">
        <v>221</v>
      </c>
      <c r="BP96" s="72"/>
      <c r="BQ96" s="73">
        <v>0</v>
      </c>
      <c r="BR96" s="72" t="s">
        <v>221</v>
      </c>
      <c r="BS96" s="73">
        <v>0</v>
      </c>
      <c r="BT96" s="73">
        <v>0</v>
      </c>
      <c r="BU96" s="72" t="s">
        <v>221</v>
      </c>
      <c r="BV96" s="72"/>
      <c r="BW96" s="73">
        <v>0</v>
      </c>
      <c r="BX96" s="72" t="s">
        <v>221</v>
      </c>
      <c r="BY96" s="72"/>
      <c r="BZ96" s="73">
        <v>0</v>
      </c>
      <c r="CA96" s="73">
        <v>0</v>
      </c>
      <c r="CB96" s="72"/>
      <c r="CC96" s="73">
        <v>0</v>
      </c>
      <c r="CD96" s="73">
        <v>0</v>
      </c>
      <c r="CE96" s="73">
        <v>0</v>
      </c>
      <c r="CF96" s="72"/>
      <c r="CG96" s="72"/>
      <c r="CH96" s="72"/>
      <c r="CI96" s="73">
        <v>0</v>
      </c>
      <c r="CJ96" s="73">
        <v>0</v>
      </c>
      <c r="CK96" s="73">
        <v>0</v>
      </c>
    </row>
    <row r="97" spans="1:89" ht="15" customHeight="1">
      <c r="A97" s="72" t="s">
        <v>282</v>
      </c>
      <c r="B97" s="74"/>
      <c r="C97" s="74"/>
      <c r="D97" s="75">
        <v>0</v>
      </c>
      <c r="E97" s="74"/>
      <c r="F97" s="75">
        <v>0</v>
      </c>
      <c r="G97" s="74"/>
      <c r="H97" s="74"/>
      <c r="I97" s="74"/>
      <c r="J97" s="74"/>
      <c r="K97" s="75">
        <v>0</v>
      </c>
      <c r="L97" s="75">
        <v>0</v>
      </c>
      <c r="M97" s="74" t="s">
        <v>221</v>
      </c>
      <c r="N97" s="75">
        <v>0</v>
      </c>
      <c r="O97" s="74"/>
      <c r="P97" s="75">
        <v>0</v>
      </c>
      <c r="Q97" s="75">
        <v>0</v>
      </c>
      <c r="R97" s="75">
        <v>0</v>
      </c>
      <c r="S97" s="75">
        <v>0</v>
      </c>
      <c r="T97" s="75">
        <v>0</v>
      </c>
      <c r="U97" s="74"/>
      <c r="V97" s="74" t="s">
        <v>221</v>
      </c>
      <c r="W97" s="75">
        <v>0</v>
      </c>
      <c r="X97" s="74" t="s">
        <v>221</v>
      </c>
      <c r="Y97" s="75">
        <v>0</v>
      </c>
      <c r="Z97" s="75">
        <v>0</v>
      </c>
      <c r="AA97" s="75">
        <v>0</v>
      </c>
      <c r="AB97" s="74"/>
      <c r="AC97" s="75">
        <v>0</v>
      </c>
      <c r="AD97" s="74"/>
      <c r="AE97" s="75">
        <v>0</v>
      </c>
      <c r="AF97" s="74"/>
      <c r="AG97" s="75">
        <v>0</v>
      </c>
      <c r="AH97" s="75">
        <v>0</v>
      </c>
      <c r="AI97" s="74"/>
      <c r="AJ97" s="75">
        <v>0</v>
      </c>
      <c r="AK97" s="75">
        <v>0</v>
      </c>
      <c r="AL97" s="75">
        <v>0</v>
      </c>
      <c r="AM97" s="74"/>
      <c r="AN97" s="74"/>
      <c r="AO97" s="74"/>
      <c r="AP97" s="74"/>
      <c r="AQ97" s="74"/>
      <c r="AR97" s="74"/>
      <c r="AS97" s="75">
        <v>0</v>
      </c>
      <c r="AT97" s="75">
        <v>0</v>
      </c>
      <c r="AU97" s="74"/>
      <c r="AV97" s="75">
        <v>0</v>
      </c>
      <c r="AW97" s="75">
        <v>0</v>
      </c>
      <c r="AX97" s="74" t="s">
        <v>221</v>
      </c>
      <c r="AY97" s="74"/>
      <c r="AZ97" s="74"/>
      <c r="BA97" s="74"/>
      <c r="BB97" s="74" t="s">
        <v>221</v>
      </c>
      <c r="BC97" s="74"/>
      <c r="BD97" s="75">
        <v>0</v>
      </c>
      <c r="BE97" s="75">
        <v>0</v>
      </c>
      <c r="BF97" s="74" t="s">
        <v>221</v>
      </c>
      <c r="BG97" s="74"/>
      <c r="BH97" s="75">
        <v>0</v>
      </c>
      <c r="BI97" s="75">
        <v>0</v>
      </c>
      <c r="BJ97" s="74"/>
      <c r="BK97" s="75">
        <v>0</v>
      </c>
      <c r="BL97" s="75">
        <v>0</v>
      </c>
      <c r="BM97" s="74"/>
      <c r="BN97" s="75">
        <v>0</v>
      </c>
      <c r="BO97" s="74"/>
      <c r="BP97" s="74"/>
      <c r="BQ97" s="75">
        <v>0</v>
      </c>
      <c r="BR97" s="74" t="s">
        <v>221</v>
      </c>
      <c r="BS97" s="75">
        <v>0</v>
      </c>
      <c r="BT97" s="75">
        <v>0</v>
      </c>
      <c r="BU97" s="75">
        <v>0</v>
      </c>
      <c r="BV97" s="74"/>
      <c r="BW97" s="74" t="s">
        <v>221</v>
      </c>
      <c r="BX97" s="74" t="s">
        <v>221</v>
      </c>
      <c r="BY97" s="74"/>
      <c r="BZ97" s="75">
        <v>0</v>
      </c>
      <c r="CA97" s="75">
        <v>0</v>
      </c>
      <c r="CB97" s="74"/>
      <c r="CC97" s="75">
        <v>0</v>
      </c>
      <c r="CD97" s="75">
        <v>0</v>
      </c>
      <c r="CE97" s="75">
        <v>0</v>
      </c>
      <c r="CF97" s="74"/>
      <c r="CG97" s="74"/>
      <c r="CH97" s="74"/>
      <c r="CI97" s="75">
        <v>0</v>
      </c>
      <c r="CJ97" s="75">
        <v>0</v>
      </c>
      <c r="CK97" s="75">
        <v>0</v>
      </c>
    </row>
    <row r="98" spans="1:89" ht="15" customHeight="1">
      <c r="A98" s="72" t="s">
        <v>283</v>
      </c>
      <c r="B98" s="72"/>
      <c r="C98" s="72"/>
      <c r="D98" s="73">
        <v>0</v>
      </c>
      <c r="E98" s="72"/>
      <c r="F98" s="73">
        <v>0</v>
      </c>
      <c r="G98" s="72"/>
      <c r="H98" s="72"/>
      <c r="I98" s="72"/>
      <c r="J98" s="72"/>
      <c r="K98" s="73">
        <v>7.6933212860477398E-2</v>
      </c>
      <c r="L98" s="73">
        <v>0</v>
      </c>
      <c r="M98" s="72" t="s">
        <v>221</v>
      </c>
      <c r="N98" s="73">
        <v>0</v>
      </c>
      <c r="O98" s="72"/>
      <c r="P98" s="73">
        <v>0</v>
      </c>
      <c r="Q98" s="73">
        <v>0</v>
      </c>
      <c r="R98" s="73">
        <v>0</v>
      </c>
      <c r="S98" s="73">
        <v>0</v>
      </c>
      <c r="T98" s="73">
        <v>0</v>
      </c>
      <c r="U98" s="73">
        <v>0</v>
      </c>
      <c r="V98" s="73">
        <v>0</v>
      </c>
      <c r="W98" s="73">
        <v>0</v>
      </c>
      <c r="X98" s="72" t="s">
        <v>221</v>
      </c>
      <c r="Y98" s="73">
        <v>0</v>
      </c>
      <c r="Z98" s="73">
        <v>0</v>
      </c>
      <c r="AA98" s="73">
        <v>0</v>
      </c>
      <c r="AB98" s="72"/>
      <c r="AC98" s="73">
        <v>0</v>
      </c>
      <c r="AD98" s="72"/>
      <c r="AE98" s="73">
        <v>0</v>
      </c>
      <c r="AF98" s="72"/>
      <c r="AG98" s="73">
        <v>0</v>
      </c>
      <c r="AH98" s="73">
        <v>0</v>
      </c>
      <c r="AI98" s="72"/>
      <c r="AJ98" s="73">
        <v>0</v>
      </c>
      <c r="AK98" s="73">
        <v>0</v>
      </c>
      <c r="AL98" s="73">
        <v>0</v>
      </c>
      <c r="AM98" s="72"/>
      <c r="AN98" s="72"/>
      <c r="AO98" s="72"/>
      <c r="AP98" s="72"/>
      <c r="AQ98" s="72"/>
      <c r="AR98" s="72"/>
      <c r="AS98" s="72"/>
      <c r="AT98" s="73">
        <v>5.9138289505199997E-2</v>
      </c>
      <c r="AU98" s="72"/>
      <c r="AV98" s="73">
        <v>0</v>
      </c>
      <c r="AW98" s="73">
        <v>0</v>
      </c>
      <c r="AX98" s="72" t="s">
        <v>221</v>
      </c>
      <c r="AY98" s="72"/>
      <c r="AZ98" s="72"/>
      <c r="BA98" s="72"/>
      <c r="BB98" s="72" t="s">
        <v>221</v>
      </c>
      <c r="BC98" s="72"/>
      <c r="BD98" s="73">
        <v>0</v>
      </c>
      <c r="BE98" s="73">
        <v>0</v>
      </c>
      <c r="BF98" s="72" t="s">
        <v>221</v>
      </c>
      <c r="BG98" s="72"/>
      <c r="BH98" s="73">
        <v>0</v>
      </c>
      <c r="BI98" s="73">
        <v>0</v>
      </c>
      <c r="BJ98" s="72"/>
      <c r="BK98" s="73">
        <v>0</v>
      </c>
      <c r="BL98" s="73">
        <v>0</v>
      </c>
      <c r="BM98" s="72"/>
      <c r="BN98" s="73">
        <v>0</v>
      </c>
      <c r="BO98" s="72" t="s">
        <v>221</v>
      </c>
      <c r="BP98" s="72"/>
      <c r="BQ98" s="73">
        <v>0</v>
      </c>
      <c r="BR98" s="72" t="s">
        <v>221</v>
      </c>
      <c r="BS98" s="73">
        <v>0</v>
      </c>
      <c r="BT98" s="73">
        <v>0</v>
      </c>
      <c r="BU98" s="73">
        <v>0</v>
      </c>
      <c r="BV98" s="72"/>
      <c r="BW98" s="73">
        <v>0</v>
      </c>
      <c r="BX98" s="72" t="s">
        <v>221</v>
      </c>
      <c r="BY98" s="72"/>
      <c r="BZ98" s="73">
        <v>0</v>
      </c>
      <c r="CA98" s="73">
        <v>0</v>
      </c>
      <c r="CB98" s="72"/>
      <c r="CC98" s="73">
        <v>0</v>
      </c>
      <c r="CD98" s="73">
        <v>0</v>
      </c>
      <c r="CE98" s="73">
        <v>5.9138289505199997E-2</v>
      </c>
      <c r="CF98" s="72"/>
      <c r="CG98" s="72"/>
      <c r="CH98" s="72"/>
      <c r="CI98" s="73">
        <v>7.6933212860477398E-2</v>
      </c>
      <c r="CJ98" s="73">
        <v>0</v>
      </c>
      <c r="CK98" s="73">
        <v>0.136071502365677</v>
      </c>
    </row>
    <row r="99" spans="1:89" ht="15" customHeight="1">
      <c r="A99" s="72" t="s">
        <v>284</v>
      </c>
      <c r="B99" s="74"/>
      <c r="C99" s="74"/>
      <c r="D99" s="75">
        <v>0</v>
      </c>
      <c r="E99" s="74"/>
      <c r="F99" s="75">
        <v>0</v>
      </c>
      <c r="G99" s="74"/>
      <c r="H99" s="74"/>
      <c r="I99" s="74"/>
      <c r="J99" s="74"/>
      <c r="K99" s="75">
        <v>0</v>
      </c>
      <c r="L99" s="75">
        <v>0</v>
      </c>
      <c r="M99" s="74" t="s">
        <v>221</v>
      </c>
      <c r="N99" s="75">
        <v>0</v>
      </c>
      <c r="O99" s="74"/>
      <c r="P99" s="75">
        <v>0</v>
      </c>
      <c r="Q99" s="75">
        <v>0</v>
      </c>
      <c r="R99" s="75">
        <v>0</v>
      </c>
      <c r="S99" s="75">
        <v>0</v>
      </c>
      <c r="T99" s="75">
        <v>0</v>
      </c>
      <c r="U99" s="74"/>
      <c r="V99" s="75">
        <v>0</v>
      </c>
      <c r="W99" s="75">
        <v>0</v>
      </c>
      <c r="X99" s="74" t="s">
        <v>221</v>
      </c>
      <c r="Y99" s="75">
        <v>0</v>
      </c>
      <c r="Z99" s="75">
        <v>0</v>
      </c>
      <c r="AA99" s="75">
        <v>0</v>
      </c>
      <c r="AB99" s="74"/>
      <c r="AC99" s="75">
        <v>0</v>
      </c>
      <c r="AD99" s="74"/>
      <c r="AE99" s="75">
        <v>0</v>
      </c>
      <c r="AF99" s="74"/>
      <c r="AG99" s="75">
        <v>0</v>
      </c>
      <c r="AH99" s="75">
        <v>0</v>
      </c>
      <c r="AI99" s="74"/>
      <c r="AJ99" s="75">
        <v>0</v>
      </c>
      <c r="AK99" s="75">
        <v>0</v>
      </c>
      <c r="AL99" s="75">
        <v>0</v>
      </c>
      <c r="AM99" s="74"/>
      <c r="AN99" s="74"/>
      <c r="AO99" s="74"/>
      <c r="AP99" s="74"/>
      <c r="AQ99" s="74"/>
      <c r="AR99" s="74"/>
      <c r="AS99" s="74"/>
      <c r="AT99" s="75">
        <v>0</v>
      </c>
      <c r="AU99" s="74"/>
      <c r="AV99" s="75">
        <v>0</v>
      </c>
      <c r="AW99" s="75">
        <v>0</v>
      </c>
      <c r="AX99" s="75">
        <v>0</v>
      </c>
      <c r="AY99" s="74"/>
      <c r="AZ99" s="74"/>
      <c r="BA99" s="74"/>
      <c r="BB99" s="74"/>
      <c r="BC99" s="74"/>
      <c r="BD99" s="75">
        <v>0</v>
      </c>
      <c r="BE99" s="75">
        <v>0</v>
      </c>
      <c r="BF99" s="74" t="s">
        <v>221</v>
      </c>
      <c r="BG99" s="74"/>
      <c r="BH99" s="75">
        <v>0</v>
      </c>
      <c r="BI99" s="75">
        <v>0</v>
      </c>
      <c r="BJ99" s="74"/>
      <c r="BK99" s="75">
        <v>0</v>
      </c>
      <c r="BL99" s="75">
        <v>0</v>
      </c>
      <c r="BM99" s="74"/>
      <c r="BN99" s="75">
        <v>0</v>
      </c>
      <c r="BO99" s="74"/>
      <c r="BP99" s="74"/>
      <c r="BQ99" s="75">
        <v>0</v>
      </c>
      <c r="BR99" s="74" t="s">
        <v>221</v>
      </c>
      <c r="BS99" s="75">
        <v>0</v>
      </c>
      <c r="BT99" s="75">
        <v>0</v>
      </c>
      <c r="BU99" s="75">
        <v>0</v>
      </c>
      <c r="BV99" s="74"/>
      <c r="BW99" s="75">
        <v>0</v>
      </c>
      <c r="BX99" s="74"/>
      <c r="BY99" s="74"/>
      <c r="BZ99" s="75">
        <v>0</v>
      </c>
      <c r="CA99" s="75">
        <v>0</v>
      </c>
      <c r="CB99" s="74"/>
      <c r="CC99" s="75">
        <v>0</v>
      </c>
      <c r="CD99" s="75">
        <v>0</v>
      </c>
      <c r="CE99" s="75">
        <v>0</v>
      </c>
      <c r="CF99" s="74"/>
      <c r="CG99" s="74"/>
      <c r="CH99" s="74"/>
      <c r="CI99" s="75">
        <v>0</v>
      </c>
      <c r="CJ99" s="75">
        <v>0</v>
      </c>
      <c r="CK99" s="75">
        <v>0</v>
      </c>
    </row>
    <row r="100" spans="1:89" ht="15" customHeight="1">
      <c r="A100" s="72" t="s">
        <v>167</v>
      </c>
      <c r="B100" s="72"/>
      <c r="C100" s="72"/>
      <c r="D100" s="73">
        <v>0</v>
      </c>
      <c r="E100" s="72"/>
      <c r="F100" s="73">
        <v>0</v>
      </c>
      <c r="G100" s="73">
        <v>0.36423</v>
      </c>
      <c r="H100" s="72"/>
      <c r="I100" s="72"/>
      <c r="J100" s="72"/>
      <c r="K100" s="73">
        <v>-0.120885737168135</v>
      </c>
      <c r="L100" s="73">
        <v>0</v>
      </c>
      <c r="M100" s="72" t="s">
        <v>221</v>
      </c>
      <c r="N100" s="73">
        <v>0</v>
      </c>
      <c r="O100" s="72"/>
      <c r="P100" s="73">
        <v>22.4885450410654</v>
      </c>
      <c r="Q100" s="73">
        <v>0</v>
      </c>
      <c r="R100" s="73">
        <v>0</v>
      </c>
      <c r="S100" s="73">
        <v>0</v>
      </c>
      <c r="T100" s="73">
        <v>0</v>
      </c>
      <c r="U100" s="73">
        <v>17.141033579999998</v>
      </c>
      <c r="V100" s="73">
        <v>0</v>
      </c>
      <c r="W100" s="73">
        <v>0</v>
      </c>
      <c r="X100" s="72" t="s">
        <v>221</v>
      </c>
      <c r="Y100" s="73">
        <v>14.5692</v>
      </c>
      <c r="Z100" s="73">
        <v>0</v>
      </c>
      <c r="AA100" s="73">
        <v>83.621059000000002</v>
      </c>
      <c r="AB100" s="72"/>
      <c r="AC100" s="73">
        <v>4.6590514413614802E-2</v>
      </c>
      <c r="AD100" s="72"/>
      <c r="AE100" s="73">
        <v>0</v>
      </c>
      <c r="AF100" s="73">
        <v>0</v>
      </c>
      <c r="AG100" s="73">
        <v>0</v>
      </c>
      <c r="AH100" s="73">
        <v>0</v>
      </c>
      <c r="AI100" s="72"/>
      <c r="AJ100" s="73">
        <v>0</v>
      </c>
      <c r="AK100" s="73">
        <v>0</v>
      </c>
      <c r="AL100" s="73">
        <v>0</v>
      </c>
      <c r="AM100" s="72"/>
      <c r="AN100" s="72"/>
      <c r="AO100" s="72"/>
      <c r="AP100" s="72" t="s">
        <v>221</v>
      </c>
      <c r="AQ100" s="73">
        <v>0</v>
      </c>
      <c r="AR100" s="72"/>
      <c r="AS100" s="72"/>
      <c r="AT100" s="73">
        <v>1.2561274452264699</v>
      </c>
      <c r="AU100" s="72"/>
      <c r="AV100" s="73">
        <v>0</v>
      </c>
      <c r="AW100" s="73">
        <v>0</v>
      </c>
      <c r="AX100" s="72" t="s">
        <v>221</v>
      </c>
      <c r="AY100" s="72"/>
      <c r="AZ100" s="72"/>
      <c r="BA100" s="72"/>
      <c r="BB100" s="73">
        <v>44.7</v>
      </c>
      <c r="BC100" s="72"/>
      <c r="BD100" s="72" t="s">
        <v>221</v>
      </c>
      <c r="BE100" s="73">
        <v>0</v>
      </c>
      <c r="BF100" s="72" t="s">
        <v>221</v>
      </c>
      <c r="BG100" s="72"/>
      <c r="BH100" s="73">
        <v>0</v>
      </c>
      <c r="BI100" s="73">
        <v>0</v>
      </c>
      <c r="BJ100" s="72"/>
      <c r="BK100" s="73">
        <v>0</v>
      </c>
      <c r="BL100" s="73">
        <v>0</v>
      </c>
      <c r="BM100" s="72"/>
      <c r="BN100" s="73">
        <v>0</v>
      </c>
      <c r="BO100" s="72" t="s">
        <v>221</v>
      </c>
      <c r="BP100" s="72"/>
      <c r="BQ100" s="73">
        <v>0</v>
      </c>
      <c r="BR100" s="72" t="s">
        <v>221</v>
      </c>
      <c r="BS100" s="73">
        <v>0</v>
      </c>
      <c r="BT100" s="73">
        <v>0</v>
      </c>
      <c r="BU100" s="73">
        <v>0</v>
      </c>
      <c r="BV100" s="72"/>
      <c r="BW100" s="73">
        <v>0</v>
      </c>
      <c r="BX100" s="72" t="s">
        <v>221</v>
      </c>
      <c r="BY100" s="72"/>
      <c r="BZ100" s="73">
        <v>0</v>
      </c>
      <c r="CA100" s="73">
        <v>0</v>
      </c>
      <c r="CB100" s="72"/>
      <c r="CC100" s="73">
        <v>14.980020514413599</v>
      </c>
      <c r="CD100" s="73">
        <v>0</v>
      </c>
      <c r="CE100" s="73">
        <v>169.20676506629201</v>
      </c>
      <c r="CF100" s="72"/>
      <c r="CG100" s="72"/>
      <c r="CH100" s="72"/>
      <c r="CI100" s="73">
        <v>-0.120885737168135</v>
      </c>
      <c r="CJ100" s="73">
        <v>0</v>
      </c>
      <c r="CK100" s="73">
        <v>184.06589984353701</v>
      </c>
    </row>
    <row r="101" spans="1:89" ht="15" customHeight="1">
      <c r="A101" s="72" t="s">
        <v>168</v>
      </c>
      <c r="B101" s="75">
        <v>5.3898140935216998E-2</v>
      </c>
      <c r="C101" s="74"/>
      <c r="D101" s="75">
        <v>33.023519999999998</v>
      </c>
      <c r="E101" s="75">
        <v>0.01</v>
      </c>
      <c r="F101" s="75">
        <v>0.16159999999999999</v>
      </c>
      <c r="G101" s="75">
        <v>236.74950000000001</v>
      </c>
      <c r="H101" s="74"/>
      <c r="I101" s="74"/>
      <c r="J101" s="75">
        <v>43.307905390550403</v>
      </c>
      <c r="K101" s="75">
        <v>341.35996793098502</v>
      </c>
      <c r="L101" s="75">
        <v>130.09201691121601</v>
      </c>
      <c r="M101" s="74" t="s">
        <v>221</v>
      </c>
      <c r="N101" s="75">
        <v>0</v>
      </c>
      <c r="O101" s="74"/>
      <c r="P101" s="75">
        <v>0</v>
      </c>
      <c r="Q101" s="75">
        <v>46.850558059450897</v>
      </c>
      <c r="R101" s="74" t="s">
        <v>221</v>
      </c>
      <c r="S101" s="75">
        <v>294.88530261890202</v>
      </c>
      <c r="T101" s="75">
        <v>274.93710589080899</v>
      </c>
      <c r="U101" s="74"/>
      <c r="V101" s="75">
        <v>12.38382</v>
      </c>
      <c r="W101" s="75">
        <v>0</v>
      </c>
      <c r="X101" s="75">
        <v>712.15730790394196</v>
      </c>
      <c r="Y101" s="75">
        <v>1329.4395</v>
      </c>
      <c r="Z101" s="75">
        <v>67.658042645099997</v>
      </c>
      <c r="AA101" s="75">
        <v>0</v>
      </c>
      <c r="AB101" s="74"/>
      <c r="AC101" s="74"/>
      <c r="AD101" s="75">
        <v>0</v>
      </c>
      <c r="AE101" s="75">
        <v>3.3316753906034098</v>
      </c>
      <c r="AF101" s="75">
        <v>9.299404E-2</v>
      </c>
      <c r="AG101" s="75">
        <v>112.9113</v>
      </c>
      <c r="AH101" s="75">
        <v>548.65734086520001</v>
      </c>
      <c r="AI101" s="74" t="s">
        <v>221</v>
      </c>
      <c r="AJ101" s="75">
        <v>31.46734</v>
      </c>
      <c r="AK101" s="75">
        <v>1890.4591038937399</v>
      </c>
      <c r="AL101" s="74" t="s">
        <v>221</v>
      </c>
      <c r="AM101" s="74"/>
      <c r="AN101" s="74"/>
      <c r="AO101" s="74" t="s">
        <v>221</v>
      </c>
      <c r="AP101" s="75">
        <v>9.5113960615774804</v>
      </c>
      <c r="AQ101" s="75">
        <v>0.239363169112665</v>
      </c>
      <c r="AR101" s="74" t="s">
        <v>221</v>
      </c>
      <c r="AS101" s="74"/>
      <c r="AT101" s="75">
        <v>2.915751469896E-2</v>
      </c>
      <c r="AU101" s="74"/>
      <c r="AV101" s="75">
        <v>13.845728504285301</v>
      </c>
      <c r="AW101" s="75">
        <v>0</v>
      </c>
      <c r="AX101" s="74" t="s">
        <v>221</v>
      </c>
      <c r="AY101" s="74"/>
      <c r="AZ101" s="74"/>
      <c r="BA101" s="75">
        <v>1.9908698707726399E-3</v>
      </c>
      <c r="BB101" s="74" t="s">
        <v>221</v>
      </c>
      <c r="BC101" s="74"/>
      <c r="BD101" s="75">
        <v>22.880372503754199</v>
      </c>
      <c r="BE101" s="75">
        <v>243.670164233577</v>
      </c>
      <c r="BF101" s="74" t="s">
        <v>221</v>
      </c>
      <c r="BG101" s="75">
        <v>259.954432027775</v>
      </c>
      <c r="BH101" s="75">
        <v>99.872824792188098</v>
      </c>
      <c r="BI101" s="75">
        <v>64.4257055103418</v>
      </c>
      <c r="BJ101" s="74"/>
      <c r="BK101" s="75">
        <v>233.71424999999999</v>
      </c>
      <c r="BL101" s="75">
        <v>10.8285579</v>
      </c>
      <c r="BM101" s="74"/>
      <c r="BN101" s="75">
        <v>0.43174350981568899</v>
      </c>
      <c r="BO101" s="74" t="s">
        <v>221</v>
      </c>
      <c r="BP101" s="74"/>
      <c r="BQ101" s="74" t="s">
        <v>221</v>
      </c>
      <c r="BR101" s="74" t="s">
        <v>221</v>
      </c>
      <c r="BS101" s="75">
        <v>0</v>
      </c>
      <c r="BT101" s="75">
        <v>2</v>
      </c>
      <c r="BU101" s="75">
        <v>0</v>
      </c>
      <c r="BV101" s="75">
        <v>58.1</v>
      </c>
      <c r="BW101" s="75">
        <v>20.290400000000002</v>
      </c>
      <c r="BX101" s="74" t="s">
        <v>221</v>
      </c>
      <c r="BY101" s="75">
        <v>7</v>
      </c>
      <c r="BZ101" s="75">
        <v>57.784372804228397</v>
      </c>
      <c r="CA101" s="75">
        <v>1890.4591038937399</v>
      </c>
      <c r="CB101" s="74"/>
      <c r="CC101" s="75">
        <v>4845.8219139797402</v>
      </c>
      <c r="CD101" s="75">
        <v>13.845728504285301</v>
      </c>
      <c r="CE101" s="75">
        <v>2.915751469896E-2</v>
      </c>
      <c r="CF101" s="74"/>
      <c r="CG101" s="74"/>
      <c r="CH101" s="75">
        <v>5.3898140935216998E-2</v>
      </c>
      <c r="CI101" s="75">
        <v>348.35996793098502</v>
      </c>
      <c r="CJ101" s="75">
        <v>0.43174350981568899</v>
      </c>
      <c r="CK101" s="75">
        <v>7156.7858862784296</v>
      </c>
    </row>
    <row r="102" spans="1:89" ht="15" customHeight="1">
      <c r="A102" s="72" t="s">
        <v>169</v>
      </c>
      <c r="B102" s="72"/>
      <c r="C102" s="72"/>
      <c r="D102" s="72" t="s">
        <v>221</v>
      </c>
      <c r="E102" s="72"/>
      <c r="F102" s="73">
        <v>0.23749999999999999</v>
      </c>
      <c r="G102" s="73">
        <v>28.652760000000001</v>
      </c>
      <c r="H102" s="72"/>
      <c r="I102" s="72"/>
      <c r="J102" s="72" t="s">
        <v>221</v>
      </c>
      <c r="K102" s="73">
        <v>6.5157764468978199</v>
      </c>
      <c r="L102" s="73">
        <v>8.0701318080079592</v>
      </c>
      <c r="M102" s="72" t="s">
        <v>221</v>
      </c>
      <c r="N102" s="73">
        <v>0</v>
      </c>
      <c r="O102" s="72"/>
      <c r="P102" s="73">
        <v>0</v>
      </c>
      <c r="Q102" s="73">
        <v>0</v>
      </c>
      <c r="R102" s="73">
        <v>0</v>
      </c>
      <c r="S102" s="72" t="s">
        <v>221</v>
      </c>
      <c r="T102" s="73">
        <v>63.710915803574302</v>
      </c>
      <c r="U102" s="72"/>
      <c r="V102" s="73">
        <v>9.9556199999999997</v>
      </c>
      <c r="W102" s="73">
        <v>0</v>
      </c>
      <c r="X102" s="73">
        <v>133.92864693284099</v>
      </c>
      <c r="Y102" s="73">
        <v>40.065300000000001</v>
      </c>
      <c r="Z102" s="73">
        <v>0.34852318830000001</v>
      </c>
      <c r="AA102" s="73">
        <v>0</v>
      </c>
      <c r="AB102" s="72"/>
      <c r="AC102" s="73">
        <v>0</v>
      </c>
      <c r="AD102" s="72"/>
      <c r="AE102" s="73">
        <v>0</v>
      </c>
      <c r="AF102" s="73">
        <v>0</v>
      </c>
      <c r="AG102" s="72" t="s">
        <v>221</v>
      </c>
      <c r="AH102" s="73">
        <v>1.12437801E-2</v>
      </c>
      <c r="AI102" s="72" t="s">
        <v>221</v>
      </c>
      <c r="AJ102" s="73">
        <v>0</v>
      </c>
      <c r="AK102" s="73">
        <v>12.818285116448299</v>
      </c>
      <c r="AL102" s="72" t="s">
        <v>221</v>
      </c>
      <c r="AM102" s="72"/>
      <c r="AN102" s="72"/>
      <c r="AO102" s="73">
        <v>9.7127999999999997</v>
      </c>
      <c r="AP102" s="72" t="s">
        <v>221</v>
      </c>
      <c r="AQ102" s="73">
        <v>0</v>
      </c>
      <c r="AR102" s="72" t="s">
        <v>221</v>
      </c>
      <c r="AS102" s="73">
        <v>0</v>
      </c>
      <c r="AT102" s="73">
        <v>2.4314068685486001</v>
      </c>
      <c r="AU102" s="72"/>
      <c r="AV102" s="73">
        <v>0</v>
      </c>
      <c r="AW102" s="73">
        <v>7.0687998789444604E-3</v>
      </c>
      <c r="AX102" s="72" t="s">
        <v>221</v>
      </c>
      <c r="AY102" s="72"/>
      <c r="AZ102" s="72"/>
      <c r="BA102" s="73">
        <v>1.68328047573826</v>
      </c>
      <c r="BB102" s="72"/>
      <c r="BC102" s="72"/>
      <c r="BD102" s="73">
        <v>0</v>
      </c>
      <c r="BE102" s="73">
        <v>4.5620437956204398</v>
      </c>
      <c r="BF102" s="72" t="s">
        <v>221</v>
      </c>
      <c r="BG102" s="72" t="s">
        <v>221</v>
      </c>
      <c r="BH102" s="73">
        <v>22.5587152234691</v>
      </c>
      <c r="BI102" s="73">
        <v>0</v>
      </c>
      <c r="BJ102" s="72"/>
      <c r="BK102" s="73">
        <v>3.5208900000000001</v>
      </c>
      <c r="BL102" s="73">
        <v>0</v>
      </c>
      <c r="BM102" s="72"/>
      <c r="BN102" s="73">
        <v>0.172697403926276</v>
      </c>
      <c r="BO102" s="72" t="s">
        <v>221</v>
      </c>
      <c r="BP102" s="72"/>
      <c r="BQ102" s="72" t="s">
        <v>221</v>
      </c>
      <c r="BR102" s="72" t="s">
        <v>221</v>
      </c>
      <c r="BS102" s="73">
        <v>38.086736780000003</v>
      </c>
      <c r="BT102" s="73">
        <v>0</v>
      </c>
      <c r="BU102" s="72" t="s">
        <v>221</v>
      </c>
      <c r="BV102" s="72"/>
      <c r="BW102" s="73">
        <v>326.2072</v>
      </c>
      <c r="BX102" s="72" t="s">
        <v>221</v>
      </c>
      <c r="BY102" s="73">
        <v>0</v>
      </c>
      <c r="BZ102" s="73">
        <v>39.770017255738303</v>
      </c>
      <c r="CA102" s="73">
        <v>12.818285116448299</v>
      </c>
      <c r="CB102" s="72"/>
      <c r="CC102" s="73">
        <v>651.54229053191295</v>
      </c>
      <c r="CD102" s="73">
        <v>0</v>
      </c>
      <c r="CE102" s="73">
        <v>2.4314068685486001</v>
      </c>
      <c r="CF102" s="72"/>
      <c r="CG102" s="72"/>
      <c r="CH102" s="72"/>
      <c r="CI102" s="73">
        <v>6.5157764468978199</v>
      </c>
      <c r="CJ102" s="73">
        <v>0.17976620380521999</v>
      </c>
      <c r="CK102" s="73">
        <v>713.25754242335097</v>
      </c>
    </row>
    <row r="103" spans="1:89" s="79" customFormat="1" ht="15" customHeight="1">
      <c r="A103" s="76" t="s">
        <v>170</v>
      </c>
      <c r="B103" s="78"/>
      <c r="C103" s="78"/>
      <c r="D103" s="77">
        <v>5.4634499999999999</v>
      </c>
      <c r="E103" s="77">
        <v>26.57</v>
      </c>
      <c r="F103" s="77">
        <v>2.9100000000000001E-2</v>
      </c>
      <c r="G103" s="77">
        <v>48.806820000000002</v>
      </c>
      <c r="H103" s="77">
        <v>0</v>
      </c>
      <c r="I103" s="78"/>
      <c r="J103" s="78" t="s">
        <v>221</v>
      </c>
      <c r="K103" s="77">
        <v>75.116206231534505</v>
      </c>
      <c r="L103" s="77">
        <v>3.8423277791594099</v>
      </c>
      <c r="M103" s="78" t="s">
        <v>221</v>
      </c>
      <c r="N103" s="78" t="s">
        <v>221</v>
      </c>
      <c r="O103" s="78"/>
      <c r="P103" s="77">
        <v>2.8785550318626698</v>
      </c>
      <c r="Q103" s="77">
        <v>0</v>
      </c>
      <c r="R103" s="78" t="s">
        <v>221</v>
      </c>
      <c r="S103" s="77">
        <v>19.715599544538801</v>
      </c>
      <c r="T103" s="77">
        <v>24.014114418270299</v>
      </c>
      <c r="U103" s="78"/>
      <c r="V103" s="77">
        <v>1.2141</v>
      </c>
      <c r="W103" s="78" t="s">
        <v>221</v>
      </c>
      <c r="X103" s="77">
        <v>66.009458256645601</v>
      </c>
      <c r="Y103" s="77">
        <v>185.75729999999999</v>
      </c>
      <c r="Z103" s="77">
        <v>1.0391287644</v>
      </c>
      <c r="AA103" s="77">
        <v>0</v>
      </c>
      <c r="AB103" s="78"/>
      <c r="AC103" s="77">
        <v>7.9662833326901596</v>
      </c>
      <c r="AD103" s="78"/>
      <c r="AE103" s="78"/>
      <c r="AF103" s="77">
        <v>13.626774686899999</v>
      </c>
      <c r="AG103" s="78" t="s">
        <v>221</v>
      </c>
      <c r="AH103" s="77">
        <v>26.0431552485</v>
      </c>
      <c r="AI103" s="77">
        <v>5.9681697612732103</v>
      </c>
      <c r="AJ103" s="77">
        <v>6.0587900000000001</v>
      </c>
      <c r="AK103" s="77">
        <v>38.204203216884999</v>
      </c>
      <c r="AL103" s="78" t="s">
        <v>221</v>
      </c>
      <c r="AM103" s="78"/>
      <c r="AN103" s="77">
        <v>6.1883999999999997</v>
      </c>
      <c r="AO103" s="77">
        <v>0</v>
      </c>
      <c r="AP103" s="78" t="s">
        <v>221</v>
      </c>
      <c r="AQ103" s="77">
        <v>0.15625588207371799</v>
      </c>
      <c r="AR103" s="78" t="s">
        <v>221</v>
      </c>
      <c r="AS103" s="77">
        <v>11712.3106725294</v>
      </c>
      <c r="AT103" s="77">
        <v>62.595852172380297</v>
      </c>
      <c r="AU103" s="78"/>
      <c r="AV103" s="77">
        <v>2.3223666021564799</v>
      </c>
      <c r="AW103" s="77">
        <v>539.16553281492895</v>
      </c>
      <c r="AX103" s="78" t="s">
        <v>221</v>
      </c>
      <c r="AY103" s="77">
        <v>6.7316633559821701</v>
      </c>
      <c r="AZ103" s="77">
        <v>97.006901225836899</v>
      </c>
      <c r="BA103" s="77">
        <v>0.89638915931537999</v>
      </c>
      <c r="BB103" s="77">
        <v>4</v>
      </c>
      <c r="BC103" s="78"/>
      <c r="BD103" s="77">
        <v>12.055490675675401</v>
      </c>
      <c r="BE103" s="77">
        <v>19.1605839416058</v>
      </c>
      <c r="BF103" s="78" t="s">
        <v>221</v>
      </c>
      <c r="BG103" s="77">
        <v>4.74666377346208</v>
      </c>
      <c r="BH103" s="77">
        <v>29.337146937148301</v>
      </c>
      <c r="BI103" s="77">
        <v>15.011742222186101</v>
      </c>
      <c r="BJ103" s="78"/>
      <c r="BK103" s="77">
        <v>0.48564000000000002</v>
      </c>
      <c r="BL103" s="77">
        <v>0.3787992</v>
      </c>
      <c r="BM103" s="78"/>
      <c r="BN103" s="77">
        <v>189.10365729927199</v>
      </c>
      <c r="BO103" s="78" t="s">
        <v>221</v>
      </c>
      <c r="BP103" s="77">
        <v>319</v>
      </c>
      <c r="BQ103" s="77">
        <v>13.1840860326241</v>
      </c>
      <c r="BR103" s="78" t="s">
        <v>221</v>
      </c>
      <c r="BS103" s="77">
        <v>109.234471182489</v>
      </c>
      <c r="BT103" s="77">
        <v>0</v>
      </c>
      <c r="BU103" s="77">
        <v>18.6365338278157</v>
      </c>
      <c r="BV103" s="77">
        <v>1.2</v>
      </c>
      <c r="BW103" s="77">
        <v>2219.4576000000002</v>
      </c>
      <c r="BX103" s="77">
        <v>3661</v>
      </c>
      <c r="BY103" s="77">
        <v>711</v>
      </c>
      <c r="BZ103" s="77">
        <v>493.63031570438</v>
      </c>
      <c r="CA103" s="77">
        <v>44.172372978158201</v>
      </c>
      <c r="CB103" s="78"/>
      <c r="CC103" s="77">
        <v>2693.0193553333102</v>
      </c>
      <c r="CD103" s="77">
        <v>2.3223666021564799</v>
      </c>
      <c r="CE103" s="77">
        <v>3730.4744072042399</v>
      </c>
      <c r="CF103" s="78"/>
      <c r="CG103" s="78"/>
      <c r="CH103" s="78"/>
      <c r="CI103" s="77">
        <v>786.11620623153499</v>
      </c>
      <c r="CJ103" s="77">
        <v>12562.954961053199</v>
      </c>
      <c r="CK103" s="77">
        <v>20312.689985107001</v>
      </c>
    </row>
    <row r="104" spans="1:89" ht="15" customHeight="1">
      <c r="A104" s="72" t="s">
        <v>171</v>
      </c>
      <c r="B104" s="72"/>
      <c r="C104" s="72"/>
      <c r="D104" s="73">
        <v>0.12141</v>
      </c>
      <c r="E104" s="73">
        <v>2.85</v>
      </c>
      <c r="F104" s="73">
        <v>0</v>
      </c>
      <c r="G104" s="72" t="s">
        <v>221</v>
      </c>
      <c r="H104" s="72"/>
      <c r="I104" s="72"/>
      <c r="J104" s="72" t="s">
        <v>221</v>
      </c>
      <c r="K104" s="73">
        <v>12.389409454913</v>
      </c>
      <c r="L104" s="73">
        <v>0.85177816463566303</v>
      </c>
      <c r="M104" s="72" t="s">
        <v>221</v>
      </c>
      <c r="N104" s="72" t="s">
        <v>221</v>
      </c>
      <c r="O104" s="72"/>
      <c r="P104" s="73">
        <v>0</v>
      </c>
      <c r="Q104" s="73">
        <v>0</v>
      </c>
      <c r="R104" s="73">
        <v>0</v>
      </c>
      <c r="S104" s="72" t="s">
        <v>221</v>
      </c>
      <c r="T104" s="73">
        <v>8.4947887738099102</v>
      </c>
      <c r="U104" s="72"/>
      <c r="V104" s="72" t="s">
        <v>221</v>
      </c>
      <c r="W104" s="73">
        <v>0</v>
      </c>
      <c r="X104" s="72" t="s">
        <v>221</v>
      </c>
      <c r="Y104" s="72" t="s">
        <v>221</v>
      </c>
      <c r="Z104" s="73">
        <v>7.1983988999999998E-3</v>
      </c>
      <c r="AA104" s="73">
        <v>0</v>
      </c>
      <c r="AB104" s="72"/>
      <c r="AC104" s="73">
        <v>2.9712576698954201</v>
      </c>
      <c r="AD104" s="72"/>
      <c r="AE104" s="73">
        <v>2.4948090602622699</v>
      </c>
      <c r="AF104" s="72"/>
      <c r="AG104" s="73">
        <v>18.211500000000001</v>
      </c>
      <c r="AH104" s="73">
        <v>5.4235910970000001</v>
      </c>
      <c r="AI104" s="73">
        <v>2.8183023872679001</v>
      </c>
      <c r="AJ104" s="73">
        <v>7.0000000000000007E-2</v>
      </c>
      <c r="AK104" s="73">
        <v>1.9099572416302799</v>
      </c>
      <c r="AL104" s="72" t="s">
        <v>221</v>
      </c>
      <c r="AM104" s="72"/>
      <c r="AN104" s="72"/>
      <c r="AO104" s="72" t="s">
        <v>221</v>
      </c>
      <c r="AP104" s="72"/>
      <c r="AQ104" s="72"/>
      <c r="AR104" s="73">
        <v>0</v>
      </c>
      <c r="AS104" s="73">
        <v>581.26719800000001</v>
      </c>
      <c r="AT104" s="73">
        <v>0</v>
      </c>
      <c r="AU104" s="72"/>
      <c r="AV104" s="73">
        <v>0</v>
      </c>
      <c r="AW104" s="73">
        <v>0</v>
      </c>
      <c r="AX104" s="73">
        <v>304.25346000000002</v>
      </c>
      <c r="AY104" s="72"/>
      <c r="AZ104" s="73">
        <v>0.35742574257425702</v>
      </c>
      <c r="BA104" s="73">
        <v>3.6831092609293799E-2</v>
      </c>
      <c r="BB104" s="72" t="s">
        <v>221</v>
      </c>
      <c r="BC104" s="72"/>
      <c r="BD104" s="73">
        <v>3.0345215095143101</v>
      </c>
      <c r="BE104" s="73">
        <v>1.8533302919707999</v>
      </c>
      <c r="BF104" s="72" t="s">
        <v>221</v>
      </c>
      <c r="BG104" s="72"/>
      <c r="BH104" s="72" t="s">
        <v>221</v>
      </c>
      <c r="BI104" s="73">
        <v>0</v>
      </c>
      <c r="BJ104" s="72"/>
      <c r="BK104" s="73">
        <v>0.12141</v>
      </c>
      <c r="BL104" s="73">
        <v>0</v>
      </c>
      <c r="BM104" s="72"/>
      <c r="BN104" s="73">
        <v>1.7269740392627599</v>
      </c>
      <c r="BO104" s="72" t="s">
        <v>221</v>
      </c>
      <c r="BP104" s="72"/>
      <c r="BQ104" s="73">
        <v>0</v>
      </c>
      <c r="BR104" s="72" t="s">
        <v>221</v>
      </c>
      <c r="BS104" s="73">
        <v>191.522741667817</v>
      </c>
      <c r="BT104" s="73">
        <v>0</v>
      </c>
      <c r="BU104" s="73">
        <v>0</v>
      </c>
      <c r="BV104" s="72"/>
      <c r="BW104" s="73">
        <v>0</v>
      </c>
      <c r="BX104" s="72" t="s">
        <v>221</v>
      </c>
      <c r="BY104" s="72"/>
      <c r="BZ104" s="73">
        <v>200.008903330203</v>
      </c>
      <c r="CA104" s="73">
        <v>4.7282596288981802</v>
      </c>
      <c r="CB104" s="72"/>
      <c r="CC104" s="73">
        <v>342.309724396212</v>
      </c>
      <c r="CD104" s="73">
        <v>0</v>
      </c>
      <c r="CE104" s="73">
        <v>0</v>
      </c>
      <c r="CF104" s="72"/>
      <c r="CG104" s="72"/>
      <c r="CH104" s="72"/>
      <c r="CI104" s="73">
        <v>12.389409454913</v>
      </c>
      <c r="CJ104" s="73">
        <v>583.35159778183697</v>
      </c>
      <c r="CK104" s="73">
        <v>1142.78789459206</v>
      </c>
    </row>
    <row r="105" spans="1:89" ht="15" customHeight="1">
      <c r="A105" s="72" t="s">
        <v>285</v>
      </c>
      <c r="B105" s="75">
        <v>4.3792239509863801E-2</v>
      </c>
      <c r="C105" s="74"/>
      <c r="D105" s="75">
        <v>0.36423</v>
      </c>
      <c r="E105" s="75">
        <v>0</v>
      </c>
      <c r="F105" s="75">
        <v>57.359499999999997</v>
      </c>
      <c r="G105" s="74" t="s">
        <v>221</v>
      </c>
      <c r="H105" s="74"/>
      <c r="I105" s="74"/>
      <c r="J105" s="74" t="s">
        <v>221</v>
      </c>
      <c r="K105" s="75">
        <v>32.689420269999999</v>
      </c>
      <c r="L105" s="75">
        <v>0.88908231783138503</v>
      </c>
      <c r="M105" s="74" t="s">
        <v>221</v>
      </c>
      <c r="N105" s="75">
        <v>0</v>
      </c>
      <c r="O105" s="74"/>
      <c r="P105" s="75">
        <v>0</v>
      </c>
      <c r="Q105" s="75">
        <v>0</v>
      </c>
      <c r="R105" s="75">
        <v>0</v>
      </c>
      <c r="S105" s="74" t="s">
        <v>221</v>
      </c>
      <c r="T105" s="75">
        <v>0</v>
      </c>
      <c r="U105" s="74"/>
      <c r="V105" s="75">
        <v>0</v>
      </c>
      <c r="W105" s="75">
        <v>0</v>
      </c>
      <c r="X105" s="74" t="s">
        <v>221</v>
      </c>
      <c r="Y105" s="75">
        <v>718.74720000000002</v>
      </c>
      <c r="Z105" s="75">
        <v>3.2445608399999999E-2</v>
      </c>
      <c r="AA105" s="75">
        <v>0</v>
      </c>
      <c r="AB105" s="74"/>
      <c r="AC105" s="75">
        <v>0</v>
      </c>
      <c r="AD105" s="74"/>
      <c r="AE105" s="75">
        <v>0</v>
      </c>
      <c r="AF105" s="74"/>
      <c r="AG105" s="75">
        <v>0</v>
      </c>
      <c r="AH105" s="75">
        <v>0.1013178591</v>
      </c>
      <c r="AI105" s="74"/>
      <c r="AJ105" s="75">
        <v>9.2073999999999998</v>
      </c>
      <c r="AK105" s="75">
        <v>0</v>
      </c>
      <c r="AL105" s="75">
        <v>0</v>
      </c>
      <c r="AM105" s="74"/>
      <c r="AN105" s="75">
        <v>2.1472000000000002</v>
      </c>
      <c r="AO105" s="74"/>
      <c r="AP105" s="74"/>
      <c r="AQ105" s="75">
        <v>0</v>
      </c>
      <c r="AR105" s="75">
        <v>0</v>
      </c>
      <c r="AS105" s="74"/>
      <c r="AT105" s="75">
        <v>2.1193609396730002E-2</v>
      </c>
      <c r="AU105" s="74"/>
      <c r="AV105" s="75">
        <v>0</v>
      </c>
      <c r="AW105" s="75">
        <v>0</v>
      </c>
      <c r="AX105" s="74" t="s">
        <v>221</v>
      </c>
      <c r="AY105" s="74"/>
      <c r="AZ105" s="74"/>
      <c r="BA105" s="75">
        <v>1.2801293269068099</v>
      </c>
      <c r="BB105" s="74"/>
      <c r="BC105" s="74"/>
      <c r="BD105" s="75">
        <v>0</v>
      </c>
      <c r="BE105" s="75">
        <v>0</v>
      </c>
      <c r="BF105" s="74" t="s">
        <v>221</v>
      </c>
      <c r="BG105" s="75">
        <v>0</v>
      </c>
      <c r="BH105" s="74" t="s">
        <v>221</v>
      </c>
      <c r="BI105" s="75">
        <v>0</v>
      </c>
      <c r="BJ105" s="74"/>
      <c r="BK105" s="75">
        <v>0</v>
      </c>
      <c r="BL105" s="75">
        <v>0</v>
      </c>
      <c r="BM105" s="74"/>
      <c r="BN105" s="75">
        <v>0</v>
      </c>
      <c r="BO105" s="74" t="s">
        <v>221</v>
      </c>
      <c r="BP105" s="75">
        <v>1.86</v>
      </c>
      <c r="BQ105" s="74" t="s">
        <v>221</v>
      </c>
      <c r="BR105" s="74" t="s">
        <v>221</v>
      </c>
      <c r="BS105" s="75">
        <v>0</v>
      </c>
      <c r="BT105" s="75">
        <v>0</v>
      </c>
      <c r="BU105" s="74" t="s">
        <v>221</v>
      </c>
      <c r="BV105" s="74"/>
      <c r="BW105" s="75">
        <v>17.168800000000001</v>
      </c>
      <c r="BX105" s="74" t="s">
        <v>221</v>
      </c>
      <c r="BY105" s="75">
        <v>3</v>
      </c>
      <c r="BZ105" s="75">
        <v>14.4947293269068</v>
      </c>
      <c r="CA105" s="75">
        <v>0</v>
      </c>
      <c r="CB105" s="74"/>
      <c r="CC105" s="75">
        <v>794.662575785331</v>
      </c>
      <c r="CD105" s="75">
        <v>0</v>
      </c>
      <c r="CE105" s="75">
        <v>2.1193609396730002E-2</v>
      </c>
      <c r="CF105" s="74"/>
      <c r="CG105" s="74"/>
      <c r="CH105" s="75">
        <v>4.3792239509863801E-2</v>
      </c>
      <c r="CI105" s="75">
        <v>35.689420269999999</v>
      </c>
      <c r="CJ105" s="75">
        <v>0</v>
      </c>
      <c r="CK105" s="75">
        <v>844.91171123114498</v>
      </c>
    </row>
    <row r="106" spans="1:89" ht="15" customHeight="1">
      <c r="A106" s="72" t="s">
        <v>286</v>
      </c>
      <c r="B106" s="72"/>
      <c r="C106" s="72"/>
      <c r="D106" s="73">
        <v>0</v>
      </c>
      <c r="E106" s="72"/>
      <c r="F106" s="73">
        <v>2.0000000000000001E-4</v>
      </c>
      <c r="G106" s="72" t="s">
        <v>221</v>
      </c>
      <c r="H106" s="72"/>
      <c r="I106" s="72"/>
      <c r="J106" s="72" t="s">
        <v>221</v>
      </c>
      <c r="K106" s="73">
        <v>0</v>
      </c>
      <c r="L106" s="73">
        <v>2.4869435463814999E-2</v>
      </c>
      <c r="M106" s="72" t="s">
        <v>221</v>
      </c>
      <c r="N106" s="73">
        <v>0</v>
      </c>
      <c r="O106" s="72"/>
      <c r="P106" s="73">
        <v>0</v>
      </c>
      <c r="Q106" s="73">
        <v>0</v>
      </c>
      <c r="R106" s="73">
        <v>0</v>
      </c>
      <c r="S106" s="73">
        <v>0</v>
      </c>
      <c r="T106" s="73">
        <v>0</v>
      </c>
      <c r="U106" s="72"/>
      <c r="V106" s="73">
        <v>0</v>
      </c>
      <c r="W106" s="73">
        <v>0</v>
      </c>
      <c r="X106" s="72" t="s">
        <v>221</v>
      </c>
      <c r="Y106" s="73">
        <v>0</v>
      </c>
      <c r="Z106" s="73">
        <v>0</v>
      </c>
      <c r="AA106" s="73">
        <v>0</v>
      </c>
      <c r="AB106" s="72"/>
      <c r="AC106" s="73">
        <v>8.72149114344152E-4</v>
      </c>
      <c r="AD106" s="72"/>
      <c r="AE106" s="73">
        <v>0</v>
      </c>
      <c r="AF106" s="73">
        <v>0</v>
      </c>
      <c r="AG106" s="72" t="s">
        <v>221</v>
      </c>
      <c r="AH106" s="73">
        <v>5.8582753199999997E-2</v>
      </c>
      <c r="AI106" s="72"/>
      <c r="AJ106" s="73">
        <v>0</v>
      </c>
      <c r="AK106" s="73">
        <v>0</v>
      </c>
      <c r="AL106" s="73">
        <v>0</v>
      </c>
      <c r="AM106" s="72"/>
      <c r="AN106" s="72"/>
      <c r="AO106" s="72"/>
      <c r="AP106" s="72"/>
      <c r="AQ106" s="73">
        <v>0</v>
      </c>
      <c r="AR106" s="73">
        <v>0</v>
      </c>
      <c r="AS106" s="72"/>
      <c r="AT106" s="73">
        <v>0.22047449997325</v>
      </c>
      <c r="AU106" s="72"/>
      <c r="AV106" s="73">
        <v>0</v>
      </c>
      <c r="AW106" s="73">
        <v>0</v>
      </c>
      <c r="AX106" s="72" t="s">
        <v>221</v>
      </c>
      <c r="AY106" s="72"/>
      <c r="AZ106" s="72"/>
      <c r="BA106" s="72"/>
      <c r="BB106" s="72"/>
      <c r="BC106" s="72"/>
      <c r="BD106" s="72" t="s">
        <v>221</v>
      </c>
      <c r="BE106" s="73">
        <v>0</v>
      </c>
      <c r="BF106" s="72" t="s">
        <v>221</v>
      </c>
      <c r="BG106" s="73">
        <v>0.813713789736357</v>
      </c>
      <c r="BH106" s="73">
        <v>0.106650740156137</v>
      </c>
      <c r="BI106" s="73">
        <v>9.9514229706682195E-2</v>
      </c>
      <c r="BJ106" s="72"/>
      <c r="BK106" s="73">
        <v>0</v>
      </c>
      <c r="BL106" s="73">
        <v>0</v>
      </c>
      <c r="BM106" s="72"/>
      <c r="BN106" s="73">
        <v>0</v>
      </c>
      <c r="BO106" s="72" t="s">
        <v>221</v>
      </c>
      <c r="BP106" s="72"/>
      <c r="BQ106" s="73">
        <v>33.0894708269783</v>
      </c>
      <c r="BR106" s="72" t="s">
        <v>221</v>
      </c>
      <c r="BS106" s="73">
        <v>0</v>
      </c>
      <c r="BT106" s="73">
        <v>0</v>
      </c>
      <c r="BU106" s="72" t="s">
        <v>221</v>
      </c>
      <c r="BV106" s="72"/>
      <c r="BW106" s="73">
        <v>0</v>
      </c>
      <c r="BX106" s="72" t="s">
        <v>221</v>
      </c>
      <c r="BY106" s="72"/>
      <c r="BZ106" s="73">
        <v>0</v>
      </c>
      <c r="CA106" s="73">
        <v>0</v>
      </c>
      <c r="CB106" s="72"/>
      <c r="CC106" s="73">
        <v>34.1938739243556</v>
      </c>
      <c r="CD106" s="73">
        <v>0</v>
      </c>
      <c r="CE106" s="73">
        <v>0.22047449997325</v>
      </c>
      <c r="CF106" s="72"/>
      <c r="CG106" s="72"/>
      <c r="CH106" s="72"/>
      <c r="CI106" s="73">
        <v>0</v>
      </c>
      <c r="CJ106" s="73">
        <v>0</v>
      </c>
      <c r="CK106" s="73">
        <v>34.4143484243288</v>
      </c>
    </row>
    <row r="107" spans="1:89" s="84" customFormat="1" ht="15" customHeight="1">
      <c r="A107" s="81" t="s">
        <v>91</v>
      </c>
      <c r="B107" s="82">
        <v>1.7285302229614501</v>
      </c>
      <c r="C107" s="83"/>
      <c r="D107" s="82">
        <v>2927.80215</v>
      </c>
      <c r="E107" s="82">
        <v>8.7100000000000009</v>
      </c>
      <c r="F107" s="82">
        <v>0.46079999999999999</v>
      </c>
      <c r="G107" s="82">
        <v>2077.4465100000002</v>
      </c>
      <c r="H107" s="83"/>
      <c r="I107" s="83"/>
      <c r="J107" s="82">
        <v>5.3025274180271298</v>
      </c>
      <c r="K107" s="82">
        <v>739.39525662300196</v>
      </c>
      <c r="L107" s="82">
        <v>117.82516786868899</v>
      </c>
      <c r="M107" s="83" t="s">
        <v>221</v>
      </c>
      <c r="N107" s="83" t="s">
        <v>221</v>
      </c>
      <c r="O107" s="83"/>
      <c r="P107" s="82">
        <v>0.33045322832416901</v>
      </c>
      <c r="Q107" s="82">
        <v>90.321498715310298</v>
      </c>
      <c r="R107" s="82">
        <v>0</v>
      </c>
      <c r="S107" s="82">
        <v>289.96903740036799</v>
      </c>
      <c r="T107" s="82">
        <v>1933.5446139772</v>
      </c>
      <c r="U107" s="83"/>
      <c r="V107" s="82">
        <v>16.63317</v>
      </c>
      <c r="W107" s="82">
        <v>1188.701028</v>
      </c>
      <c r="X107" s="82">
        <v>4115.2748738488099</v>
      </c>
      <c r="Y107" s="82">
        <v>9853.6355999999996</v>
      </c>
      <c r="Z107" s="82">
        <v>142.65658488240001</v>
      </c>
      <c r="AA107" s="82">
        <v>9.5619980000000009</v>
      </c>
      <c r="AB107" s="82">
        <v>25.658455012444598</v>
      </c>
      <c r="AC107" s="82">
        <v>15123.4917801876</v>
      </c>
      <c r="AD107" s="82">
        <v>100.855989244969</v>
      </c>
      <c r="AE107" s="82">
        <v>30.9798441533834</v>
      </c>
      <c r="AF107" s="82">
        <v>21.373806275</v>
      </c>
      <c r="AG107" s="83"/>
      <c r="AH107" s="82">
        <v>2342.6197106094</v>
      </c>
      <c r="AI107" s="83" t="s">
        <v>221</v>
      </c>
      <c r="AJ107" s="82">
        <v>0.24099999999999999</v>
      </c>
      <c r="AK107" s="82">
        <v>341.63199286663001</v>
      </c>
      <c r="AL107" s="83" t="s">
        <v>221</v>
      </c>
      <c r="AM107" s="83"/>
      <c r="AN107" s="82">
        <v>0.1187</v>
      </c>
      <c r="AO107" s="82">
        <v>8.4986999999999995</v>
      </c>
      <c r="AP107" s="82">
        <v>17.2614224821221</v>
      </c>
      <c r="AQ107" s="82">
        <v>0.54502879762687795</v>
      </c>
      <c r="AR107" s="83" t="s">
        <v>221</v>
      </c>
      <c r="AS107" s="82">
        <v>269.243402</v>
      </c>
      <c r="AT107" s="82">
        <v>114.59645936214601</v>
      </c>
      <c r="AU107" s="83"/>
      <c r="AV107" s="82">
        <v>38.7061100359414</v>
      </c>
      <c r="AW107" s="82">
        <v>0</v>
      </c>
      <c r="AX107" s="82">
        <v>121151.27529000001</v>
      </c>
      <c r="AY107" s="83"/>
      <c r="AZ107" s="83"/>
      <c r="BA107" s="83"/>
      <c r="BB107" s="83" t="s">
        <v>221</v>
      </c>
      <c r="BC107" s="83"/>
      <c r="BD107" s="82">
        <v>125.304843130937</v>
      </c>
      <c r="BE107" s="82">
        <v>2012.6026459853999</v>
      </c>
      <c r="BF107" s="83" t="s">
        <v>221</v>
      </c>
      <c r="BG107" s="82">
        <v>138.54833459911001</v>
      </c>
      <c r="BH107" s="82">
        <v>4595.0465267855998</v>
      </c>
      <c r="BI107" s="82">
        <v>46.497481695688698</v>
      </c>
      <c r="BJ107" s="83"/>
      <c r="BK107" s="82">
        <v>567.34893</v>
      </c>
      <c r="BL107" s="82">
        <v>7.4934251999999999</v>
      </c>
      <c r="BM107" s="83"/>
      <c r="BN107" s="82">
        <v>302.47950297687203</v>
      </c>
      <c r="BO107" s="82">
        <v>2812.3990117344001</v>
      </c>
      <c r="BP107" s="82">
        <v>0.30599999999999999</v>
      </c>
      <c r="BQ107" s="82">
        <v>4608.8721143654802</v>
      </c>
      <c r="BR107" s="83" t="s">
        <v>221</v>
      </c>
      <c r="BS107" s="82">
        <v>1.4469319300000001</v>
      </c>
      <c r="BT107" s="82">
        <v>2</v>
      </c>
      <c r="BU107" s="83" t="s">
        <v>221</v>
      </c>
      <c r="BV107" s="82">
        <v>9.6999999999999993</v>
      </c>
      <c r="BW107" s="82">
        <v>10288.793600000001</v>
      </c>
      <c r="BX107" s="82">
        <v>15427</v>
      </c>
      <c r="BY107" s="82">
        <v>408</v>
      </c>
      <c r="BZ107" s="82">
        <v>188.48112548931999</v>
      </c>
      <c r="CA107" s="82">
        <v>341.63199286663001</v>
      </c>
      <c r="CB107" s="83"/>
      <c r="CC107" s="82">
        <v>186593.423553798</v>
      </c>
      <c r="CD107" s="82">
        <v>38.7061100359414</v>
      </c>
      <c r="CE107" s="82">
        <v>15577.147365602899</v>
      </c>
      <c r="CF107" s="83"/>
      <c r="CG107" s="83"/>
      <c r="CH107" s="82">
        <v>1.7285302229614501</v>
      </c>
      <c r="CI107" s="82">
        <v>1147.395256623</v>
      </c>
      <c r="CJ107" s="82">
        <v>571.72290497687197</v>
      </c>
      <c r="CK107" s="82">
        <v>204460.236839616</v>
      </c>
    </row>
    <row r="108" spans="1:89" ht="15" customHeight="1">
      <c r="A108" s="72" t="s">
        <v>112</v>
      </c>
      <c r="B108" s="72"/>
      <c r="C108" s="72"/>
      <c r="D108" s="72" t="s">
        <v>221</v>
      </c>
      <c r="E108" s="73">
        <v>0</v>
      </c>
      <c r="F108" s="73">
        <v>0</v>
      </c>
      <c r="G108" s="73">
        <v>48.321179999999998</v>
      </c>
      <c r="H108" s="72"/>
      <c r="I108" s="72"/>
      <c r="J108" s="72" t="s">
        <v>221</v>
      </c>
      <c r="K108" s="73">
        <v>3.4615262166982901</v>
      </c>
      <c r="L108" s="73">
        <v>7.1748321313106196</v>
      </c>
      <c r="M108" s="72" t="s">
        <v>221</v>
      </c>
      <c r="N108" s="72" t="s">
        <v>221</v>
      </c>
      <c r="O108" s="72"/>
      <c r="P108" s="73">
        <v>0</v>
      </c>
      <c r="Q108" s="73">
        <v>0</v>
      </c>
      <c r="R108" s="72" t="s">
        <v>221</v>
      </c>
      <c r="S108" s="72" t="s">
        <v>221</v>
      </c>
      <c r="T108" s="73">
        <v>0</v>
      </c>
      <c r="U108" s="72"/>
      <c r="V108" s="72" t="s">
        <v>221</v>
      </c>
      <c r="W108" s="73">
        <v>0</v>
      </c>
      <c r="X108" s="73">
        <v>70.000810958885907</v>
      </c>
      <c r="Y108" s="73">
        <v>110.48309999999999</v>
      </c>
      <c r="Z108" s="73">
        <v>0</v>
      </c>
      <c r="AA108" s="73">
        <v>0</v>
      </c>
      <c r="AB108" s="72"/>
      <c r="AC108" s="73">
        <v>24.893975996603999</v>
      </c>
      <c r="AD108" s="73">
        <v>0.52348564114420804</v>
      </c>
      <c r="AE108" s="73">
        <v>2.1948003758003498</v>
      </c>
      <c r="AF108" s="72"/>
      <c r="AG108" s="72" t="s">
        <v>221</v>
      </c>
      <c r="AH108" s="73">
        <v>0</v>
      </c>
      <c r="AI108" s="72"/>
      <c r="AJ108" s="73">
        <v>40.048000000000002</v>
      </c>
      <c r="AK108" s="73">
        <v>0</v>
      </c>
      <c r="AL108" s="73">
        <v>0</v>
      </c>
      <c r="AM108" s="72"/>
      <c r="AN108" s="72"/>
      <c r="AO108" s="72"/>
      <c r="AP108" s="72"/>
      <c r="AQ108" s="72"/>
      <c r="AR108" s="73">
        <v>0.43950420000000001</v>
      </c>
      <c r="AS108" s="73">
        <v>190.98000959000001</v>
      </c>
      <c r="AT108" s="73">
        <v>0</v>
      </c>
      <c r="AU108" s="72"/>
      <c r="AV108" s="73">
        <v>0</v>
      </c>
      <c r="AW108" s="73">
        <v>0</v>
      </c>
      <c r="AX108" s="72" t="s">
        <v>221</v>
      </c>
      <c r="AY108" s="72"/>
      <c r="AZ108" s="73">
        <v>0</v>
      </c>
      <c r="BA108" s="72"/>
      <c r="BB108" s="72"/>
      <c r="BC108" s="72"/>
      <c r="BD108" s="73">
        <v>0</v>
      </c>
      <c r="BE108" s="73">
        <v>3.07937956204379</v>
      </c>
      <c r="BF108" s="72" t="s">
        <v>221</v>
      </c>
      <c r="BG108" s="73">
        <v>0</v>
      </c>
      <c r="BH108" s="73">
        <v>3.3833413378436599</v>
      </c>
      <c r="BI108" s="73">
        <v>0</v>
      </c>
      <c r="BJ108" s="72"/>
      <c r="BK108" s="73">
        <v>0</v>
      </c>
      <c r="BL108" s="73">
        <v>2.0530431</v>
      </c>
      <c r="BM108" s="72"/>
      <c r="BN108" s="73">
        <v>5.6126656276039499</v>
      </c>
      <c r="BO108" s="72" t="s">
        <v>221</v>
      </c>
      <c r="BP108" s="73">
        <v>0</v>
      </c>
      <c r="BQ108" s="72" t="s">
        <v>221</v>
      </c>
      <c r="BR108" s="72" t="s">
        <v>221</v>
      </c>
      <c r="BS108" s="73">
        <v>3.7045325500000001</v>
      </c>
      <c r="BT108" s="73">
        <v>0</v>
      </c>
      <c r="BU108" s="73">
        <v>0</v>
      </c>
      <c r="BV108" s="72" t="s">
        <v>221</v>
      </c>
      <c r="BW108" s="73">
        <v>1877.6424</v>
      </c>
      <c r="BX108" s="72"/>
      <c r="BY108" s="72"/>
      <c r="BZ108" s="73">
        <v>45.947332925800403</v>
      </c>
      <c r="CA108" s="73">
        <v>0</v>
      </c>
      <c r="CB108" s="72"/>
      <c r="CC108" s="73">
        <v>2147.9950529278299</v>
      </c>
      <c r="CD108" s="73">
        <v>0</v>
      </c>
      <c r="CE108" s="73">
        <v>0</v>
      </c>
      <c r="CF108" s="72"/>
      <c r="CG108" s="72"/>
      <c r="CH108" s="72"/>
      <c r="CI108" s="73">
        <v>3.4615262166982901</v>
      </c>
      <c r="CJ108" s="73">
        <v>196.59267521760401</v>
      </c>
      <c r="CK108" s="73">
        <v>2393.9965872879402</v>
      </c>
    </row>
    <row r="109" spans="1:89" ht="15" customHeight="1">
      <c r="A109" s="72" t="s">
        <v>287</v>
      </c>
      <c r="B109" s="75">
        <v>0</v>
      </c>
      <c r="C109" s="74"/>
      <c r="D109" s="75">
        <v>2.0639699999999999</v>
      </c>
      <c r="E109" s="74"/>
      <c r="F109" s="75">
        <v>4.4637000000000002</v>
      </c>
      <c r="G109" s="75">
        <v>167.30297999999999</v>
      </c>
      <c r="H109" s="74"/>
      <c r="I109" s="74"/>
      <c r="J109" s="74" t="s">
        <v>221</v>
      </c>
      <c r="K109" s="75">
        <v>154.30210691645999</v>
      </c>
      <c r="L109" s="75">
        <v>168.596120368068</v>
      </c>
      <c r="M109" s="74" t="s">
        <v>221</v>
      </c>
      <c r="N109" s="74" t="s">
        <v>221</v>
      </c>
      <c r="O109" s="74"/>
      <c r="P109" s="75">
        <v>6.26912261765185</v>
      </c>
      <c r="Q109" s="75">
        <v>27.423108793576201</v>
      </c>
      <c r="R109" s="75">
        <v>0</v>
      </c>
      <c r="S109" s="75">
        <v>10.6033546465797</v>
      </c>
      <c r="T109" s="75">
        <v>0</v>
      </c>
      <c r="U109" s="75">
        <v>0</v>
      </c>
      <c r="V109" s="74" t="s">
        <v>221</v>
      </c>
      <c r="W109" s="75">
        <v>0</v>
      </c>
      <c r="X109" s="75">
        <v>27.822074637906901</v>
      </c>
      <c r="Y109" s="75">
        <v>205.18289999999999</v>
      </c>
      <c r="Z109" s="75">
        <v>11.8223448858</v>
      </c>
      <c r="AA109" s="75">
        <v>0</v>
      </c>
      <c r="AB109" s="75">
        <v>1.8966904979419601</v>
      </c>
      <c r="AC109" s="75">
        <v>151.93527573032799</v>
      </c>
      <c r="AD109" s="75">
        <v>0</v>
      </c>
      <c r="AE109" s="75">
        <v>45.759219345823198</v>
      </c>
      <c r="AF109" s="74"/>
      <c r="AG109" s="74" t="s">
        <v>221</v>
      </c>
      <c r="AH109" s="75">
        <v>4.8729202586999998</v>
      </c>
      <c r="AI109" s="74"/>
      <c r="AJ109" s="75">
        <v>1.8766700000000001</v>
      </c>
      <c r="AK109" s="75">
        <v>0.49581513828238699</v>
      </c>
      <c r="AL109" s="74" t="s">
        <v>221</v>
      </c>
      <c r="AM109" s="74"/>
      <c r="AN109" s="75">
        <v>1.8576999999999999</v>
      </c>
      <c r="AO109" s="74" t="s">
        <v>221</v>
      </c>
      <c r="AP109" s="75">
        <v>7.7500264205446197</v>
      </c>
      <c r="AQ109" s="75">
        <v>1.6505686877561501</v>
      </c>
      <c r="AR109" s="75">
        <v>0</v>
      </c>
      <c r="AS109" s="75">
        <v>114.126178</v>
      </c>
      <c r="AT109" s="75">
        <v>79.611565416118296</v>
      </c>
      <c r="AU109" s="75">
        <v>0</v>
      </c>
      <c r="AV109" s="75">
        <v>0</v>
      </c>
      <c r="AW109" s="75">
        <v>0</v>
      </c>
      <c r="AX109" s="74" t="s">
        <v>221</v>
      </c>
      <c r="AY109" s="74"/>
      <c r="AZ109" s="75">
        <v>0</v>
      </c>
      <c r="BA109" s="74"/>
      <c r="BB109" s="75">
        <v>1.1000000000000001</v>
      </c>
      <c r="BC109" s="74"/>
      <c r="BD109" s="75">
        <v>2.9585135710603602E-5</v>
      </c>
      <c r="BE109" s="75">
        <v>199.532390510949</v>
      </c>
      <c r="BF109" s="74" t="s">
        <v>221</v>
      </c>
      <c r="BG109" s="75">
        <v>59.618096994683697</v>
      </c>
      <c r="BH109" s="75">
        <v>163.96118867549399</v>
      </c>
      <c r="BI109" s="75">
        <v>65.630156086076894</v>
      </c>
      <c r="BJ109" s="74"/>
      <c r="BK109" s="75">
        <v>7.5274200000000002</v>
      </c>
      <c r="BL109" s="75">
        <v>5.7062700000000001E-2</v>
      </c>
      <c r="BM109" s="74"/>
      <c r="BN109" s="75">
        <v>26.336354098756999</v>
      </c>
      <c r="BO109" s="74" t="s">
        <v>221</v>
      </c>
      <c r="BP109" s="75">
        <v>0.38700000000000001</v>
      </c>
      <c r="BQ109" s="74" t="s">
        <v>221</v>
      </c>
      <c r="BR109" s="75">
        <v>27.387524011727798</v>
      </c>
      <c r="BS109" s="75">
        <v>31.491069499999998</v>
      </c>
      <c r="BT109" s="75">
        <v>4</v>
      </c>
      <c r="BU109" s="75">
        <v>3.83434658692464</v>
      </c>
      <c r="BV109" s="75">
        <v>14.1</v>
      </c>
      <c r="BW109" s="75">
        <v>454.19279999999998</v>
      </c>
      <c r="BX109" s="75">
        <v>2353</v>
      </c>
      <c r="BY109" s="74"/>
      <c r="BZ109" s="75">
        <v>81.371688430958898</v>
      </c>
      <c r="CA109" s="75">
        <v>0.49581513828238699</v>
      </c>
      <c r="CB109" s="74"/>
      <c r="CC109" s="75">
        <v>1787.4959834081901</v>
      </c>
      <c r="CD109" s="75">
        <v>0</v>
      </c>
      <c r="CE109" s="75">
        <v>2441.8773785317098</v>
      </c>
      <c r="CF109" s="74"/>
      <c r="CG109" s="74"/>
      <c r="CH109" s="75">
        <v>0</v>
      </c>
      <c r="CI109" s="75">
        <v>154.30210691645999</v>
      </c>
      <c r="CJ109" s="75">
        <v>144.296878685682</v>
      </c>
      <c r="CK109" s="75">
        <v>4609.83985111129</v>
      </c>
    </row>
    <row r="110" spans="1:89" s="79" customFormat="1" ht="15" customHeight="1">
      <c r="A110" s="76" t="s">
        <v>172</v>
      </c>
      <c r="B110" s="80">
        <v>13.948459902730701</v>
      </c>
      <c r="C110" s="76"/>
      <c r="D110" s="80">
        <v>554.72229000000004</v>
      </c>
      <c r="E110" s="80">
        <v>15.03</v>
      </c>
      <c r="F110" s="80">
        <v>20.529399999999999</v>
      </c>
      <c r="G110" s="80">
        <v>8942.2107300000007</v>
      </c>
      <c r="H110" s="76"/>
      <c r="I110" s="76"/>
      <c r="J110" s="80">
        <v>61.827186739398599</v>
      </c>
      <c r="K110" s="80">
        <v>1429.6982461262701</v>
      </c>
      <c r="L110" s="80">
        <v>399.57100223824898</v>
      </c>
      <c r="M110" s="76" t="s">
        <v>221</v>
      </c>
      <c r="N110" s="80">
        <v>13.717318114119101</v>
      </c>
      <c r="O110" s="76"/>
      <c r="P110" s="80">
        <v>132.038689728983</v>
      </c>
      <c r="Q110" s="80">
        <v>276.39714810676901</v>
      </c>
      <c r="R110" s="76" t="s">
        <v>221</v>
      </c>
      <c r="S110" s="80">
        <v>367.48165017079799</v>
      </c>
      <c r="T110" s="80">
        <v>106.83830496291699</v>
      </c>
      <c r="U110" s="80">
        <v>0</v>
      </c>
      <c r="V110" s="80">
        <v>37.637099999999997</v>
      </c>
      <c r="W110" s="80">
        <v>104.07259028671599</v>
      </c>
      <c r="X110" s="80">
        <v>4864.6781509624798</v>
      </c>
      <c r="Y110" s="80">
        <v>4412.0393999999997</v>
      </c>
      <c r="Z110" s="80">
        <v>287.10072440369999</v>
      </c>
      <c r="AA110" s="80">
        <v>6.05971807983435</v>
      </c>
      <c r="AB110" s="80">
        <v>49.306193567047202</v>
      </c>
      <c r="AC110" s="80">
        <v>574.92318141473402</v>
      </c>
      <c r="AD110" s="80">
        <v>75.050973570626596</v>
      </c>
      <c r="AE110" s="80">
        <v>252.02308487877301</v>
      </c>
      <c r="AF110" s="80">
        <v>12.3120781281</v>
      </c>
      <c r="AG110" s="80">
        <v>1997.1945000000001</v>
      </c>
      <c r="AH110" s="76"/>
      <c r="AI110" s="80">
        <v>0</v>
      </c>
      <c r="AJ110" s="80">
        <v>99.675349999999995</v>
      </c>
      <c r="AK110" s="80">
        <v>5.1103497288937403</v>
      </c>
      <c r="AL110" s="76" t="s">
        <v>221</v>
      </c>
      <c r="AM110" s="76"/>
      <c r="AN110" s="80">
        <v>3.3599999999999998E-2</v>
      </c>
      <c r="AO110" s="80">
        <v>4.8563999999999998</v>
      </c>
      <c r="AP110" s="80">
        <v>12.3295874872301</v>
      </c>
      <c r="AQ110" s="80">
        <v>50.916064812870097</v>
      </c>
      <c r="AR110" s="80">
        <v>61.111723499999997</v>
      </c>
      <c r="AS110" s="80">
        <v>0</v>
      </c>
      <c r="AT110" s="80">
        <v>351.51555432023599</v>
      </c>
      <c r="AU110" s="80">
        <v>17.651959999999999</v>
      </c>
      <c r="AV110" s="80">
        <v>149.350290295825</v>
      </c>
      <c r="AW110" s="80">
        <v>1881.31141287009</v>
      </c>
      <c r="AX110" s="80">
        <v>5686.6015799999996</v>
      </c>
      <c r="AY110" s="76"/>
      <c r="AZ110" s="80">
        <v>102.971626119755</v>
      </c>
      <c r="BA110" s="80">
        <v>4.0539087743607798</v>
      </c>
      <c r="BB110" s="80">
        <v>115.6</v>
      </c>
      <c r="BC110" s="80">
        <v>0.27711999999999998</v>
      </c>
      <c r="BD110" s="80">
        <v>1.1324015509783301</v>
      </c>
      <c r="BE110" s="80">
        <v>1060.1904653284701</v>
      </c>
      <c r="BF110" s="76" t="s">
        <v>221</v>
      </c>
      <c r="BG110" s="80">
        <v>792.25886948030802</v>
      </c>
      <c r="BH110" s="80">
        <v>314.84819943794702</v>
      </c>
      <c r="BI110" s="80">
        <v>212.14444799236099</v>
      </c>
      <c r="BJ110" s="76"/>
      <c r="BK110" s="80">
        <v>266.13072</v>
      </c>
      <c r="BL110" s="80">
        <v>247.0377834</v>
      </c>
      <c r="BM110" s="76"/>
      <c r="BN110" s="80">
        <v>92.652157206446802</v>
      </c>
      <c r="BO110" s="80">
        <v>1606.7892895227001</v>
      </c>
      <c r="BP110" s="80">
        <v>43.732999999999997</v>
      </c>
      <c r="BQ110" s="80">
        <v>256.18488741824598</v>
      </c>
      <c r="BR110" s="80">
        <v>1232.4486907289399</v>
      </c>
      <c r="BS110" s="80">
        <v>86.1508263168501</v>
      </c>
      <c r="BT110" s="80">
        <v>102</v>
      </c>
      <c r="BU110" s="76" t="s">
        <v>221</v>
      </c>
      <c r="BV110" s="80">
        <v>45.1</v>
      </c>
      <c r="BW110" s="80">
        <v>3519.6039999999998</v>
      </c>
      <c r="BX110" s="80">
        <v>3452</v>
      </c>
      <c r="BY110" s="80">
        <v>677</v>
      </c>
      <c r="BZ110" s="80">
        <v>514.14424964906198</v>
      </c>
      <c r="CA110" s="80">
        <v>36.4796278430128</v>
      </c>
      <c r="CB110" s="76"/>
      <c r="CC110" s="80">
        <v>38552.827041965502</v>
      </c>
      <c r="CD110" s="80">
        <v>149.350290295825</v>
      </c>
      <c r="CE110" s="80">
        <v>4106.5201556961001</v>
      </c>
      <c r="CF110" s="76"/>
      <c r="CG110" s="76"/>
      <c r="CH110" s="80">
        <v>13.948459902730701</v>
      </c>
      <c r="CI110" s="80">
        <v>2106.9753661262698</v>
      </c>
      <c r="CJ110" s="80">
        <v>2076.9351961962898</v>
      </c>
      <c r="CK110" s="80">
        <v>47557.180387674802</v>
      </c>
    </row>
    <row r="111" spans="1:89" ht="15" customHeight="1">
      <c r="A111" s="72" t="s">
        <v>288</v>
      </c>
      <c r="B111" s="74"/>
      <c r="C111" s="74"/>
      <c r="D111" s="75">
        <v>0</v>
      </c>
      <c r="E111" s="74"/>
      <c r="F111" s="75">
        <v>0</v>
      </c>
      <c r="G111" s="75">
        <v>0</v>
      </c>
      <c r="H111" s="74"/>
      <c r="I111" s="74"/>
      <c r="J111" s="74"/>
      <c r="K111" s="75">
        <v>0.27843190000000001</v>
      </c>
      <c r="L111" s="75">
        <v>0.15543397164884401</v>
      </c>
      <c r="M111" s="74" t="s">
        <v>221</v>
      </c>
      <c r="N111" s="75">
        <v>0</v>
      </c>
      <c r="O111" s="74"/>
      <c r="P111" s="75">
        <v>4.56553980443185E-2</v>
      </c>
      <c r="Q111" s="75">
        <v>0</v>
      </c>
      <c r="R111" s="75">
        <v>0</v>
      </c>
      <c r="S111" s="75">
        <v>0</v>
      </c>
      <c r="T111" s="75">
        <v>0</v>
      </c>
      <c r="U111" s="75">
        <v>3.79171258</v>
      </c>
      <c r="V111" s="75">
        <v>0</v>
      </c>
      <c r="W111" s="75">
        <v>0</v>
      </c>
      <c r="X111" s="74" t="s">
        <v>221</v>
      </c>
      <c r="Y111" s="75">
        <v>0</v>
      </c>
      <c r="Z111" s="75">
        <v>0</v>
      </c>
      <c r="AA111" s="75">
        <v>0</v>
      </c>
      <c r="AB111" s="74"/>
      <c r="AC111" s="75">
        <v>0</v>
      </c>
      <c r="AD111" s="74"/>
      <c r="AE111" s="75">
        <v>6.3159723044614494E-2</v>
      </c>
      <c r="AF111" s="75">
        <v>2.7669999999999999E-3</v>
      </c>
      <c r="AG111" s="75">
        <v>0</v>
      </c>
      <c r="AH111" s="75">
        <v>0</v>
      </c>
      <c r="AI111" s="74"/>
      <c r="AJ111" s="75">
        <v>0</v>
      </c>
      <c r="AK111" s="75">
        <v>0</v>
      </c>
      <c r="AL111" s="75">
        <v>0</v>
      </c>
      <c r="AM111" s="74"/>
      <c r="AN111" s="74"/>
      <c r="AO111" s="74"/>
      <c r="AP111" s="74"/>
      <c r="AQ111" s="74"/>
      <c r="AR111" s="74"/>
      <c r="AS111" s="74"/>
      <c r="AT111" s="75">
        <v>0</v>
      </c>
      <c r="AU111" s="74"/>
      <c r="AV111" s="75">
        <v>0</v>
      </c>
      <c r="AW111" s="75">
        <v>0</v>
      </c>
      <c r="AX111" s="74" t="s">
        <v>221</v>
      </c>
      <c r="AY111" s="74"/>
      <c r="AZ111" s="74"/>
      <c r="BA111" s="74"/>
      <c r="BB111" s="75">
        <v>36.5</v>
      </c>
      <c r="BC111" s="74"/>
      <c r="BD111" s="74" t="s">
        <v>221</v>
      </c>
      <c r="BE111" s="75">
        <v>0</v>
      </c>
      <c r="BF111" s="74" t="s">
        <v>221</v>
      </c>
      <c r="BG111" s="74"/>
      <c r="BH111" s="75">
        <v>0</v>
      </c>
      <c r="BI111" s="75">
        <v>0</v>
      </c>
      <c r="BJ111" s="74"/>
      <c r="BK111" s="75">
        <v>0</v>
      </c>
      <c r="BL111" s="75">
        <v>0</v>
      </c>
      <c r="BM111" s="74"/>
      <c r="BN111" s="75">
        <v>0</v>
      </c>
      <c r="BO111" s="74" t="s">
        <v>221</v>
      </c>
      <c r="BP111" s="74"/>
      <c r="BQ111" s="75">
        <v>0</v>
      </c>
      <c r="BR111" s="74" t="s">
        <v>221</v>
      </c>
      <c r="BS111" s="75">
        <v>0</v>
      </c>
      <c r="BT111" s="75">
        <v>0</v>
      </c>
      <c r="BU111" s="75">
        <v>0</v>
      </c>
      <c r="BV111" s="74"/>
      <c r="BW111" s="75">
        <v>10.925599999999999</v>
      </c>
      <c r="BX111" s="74" t="s">
        <v>221</v>
      </c>
      <c r="BY111" s="74"/>
      <c r="BZ111" s="75">
        <v>6.5926723044614499E-2</v>
      </c>
      <c r="CA111" s="75">
        <v>0</v>
      </c>
      <c r="CB111" s="74"/>
      <c r="CC111" s="75">
        <v>11.0810339716489</v>
      </c>
      <c r="CD111" s="75">
        <v>0</v>
      </c>
      <c r="CE111" s="75">
        <v>40.337367978044298</v>
      </c>
      <c r="CF111" s="74"/>
      <c r="CG111" s="74"/>
      <c r="CH111" s="74"/>
      <c r="CI111" s="75">
        <v>0.27843190000000001</v>
      </c>
      <c r="CJ111" s="75">
        <v>0</v>
      </c>
      <c r="CK111" s="75">
        <v>51.762760572737797</v>
      </c>
    </row>
    <row r="112" spans="1:89" s="79" customFormat="1" ht="15" customHeight="1">
      <c r="A112" s="76" t="s">
        <v>129</v>
      </c>
      <c r="B112" s="76"/>
      <c r="C112" s="76"/>
      <c r="D112" s="80">
        <v>181.26513</v>
      </c>
      <c r="E112" s="80">
        <v>83.17</v>
      </c>
      <c r="F112" s="80">
        <v>0</v>
      </c>
      <c r="G112" s="80">
        <v>980.02152000000001</v>
      </c>
      <c r="H112" s="80">
        <v>0</v>
      </c>
      <c r="I112" s="80">
        <v>7.6320059999999995E-2</v>
      </c>
      <c r="J112" s="76"/>
      <c r="K112" s="80">
        <v>2180.0452726949302</v>
      </c>
      <c r="L112" s="80">
        <v>65.2822680925143</v>
      </c>
      <c r="M112" s="80">
        <v>5929.0825865514798</v>
      </c>
      <c r="N112" s="80">
        <v>18.142905418090301</v>
      </c>
      <c r="O112" s="76"/>
      <c r="P112" s="80">
        <v>8.5932444806206796</v>
      </c>
      <c r="Q112" s="80">
        <v>0</v>
      </c>
      <c r="R112" s="80">
        <v>0</v>
      </c>
      <c r="S112" s="80">
        <v>221.62980642900899</v>
      </c>
      <c r="T112" s="80">
        <v>11.598653902702001</v>
      </c>
      <c r="U112" s="80">
        <v>0</v>
      </c>
      <c r="V112" s="80">
        <v>2.91384</v>
      </c>
      <c r="W112" s="80">
        <v>63.278891999999999</v>
      </c>
      <c r="X112" s="80">
        <v>1189.72799603731</v>
      </c>
      <c r="Y112" s="80">
        <v>6053.5025999999998</v>
      </c>
      <c r="Z112" s="80">
        <v>5.5833326622000001</v>
      </c>
      <c r="AA112" s="80">
        <v>7.9462400000000004</v>
      </c>
      <c r="AB112" s="76"/>
      <c r="AC112" s="80">
        <v>104.096607880215</v>
      </c>
      <c r="AD112" s="76"/>
      <c r="AE112" s="80">
        <v>2107.5136385526898</v>
      </c>
      <c r="AF112" s="80">
        <v>4406.9540801838002</v>
      </c>
      <c r="AG112" s="76" t="s">
        <v>221</v>
      </c>
      <c r="AH112" s="80">
        <v>555.39591031709995</v>
      </c>
      <c r="AI112" s="76"/>
      <c r="AJ112" s="80">
        <v>4493.9146799999999</v>
      </c>
      <c r="AK112" s="80">
        <v>3004.3515654676098</v>
      </c>
      <c r="AL112" s="80">
        <v>0</v>
      </c>
      <c r="AM112" s="76"/>
      <c r="AN112" s="80">
        <v>0.8014</v>
      </c>
      <c r="AO112" s="76" t="s">
        <v>221</v>
      </c>
      <c r="AP112" s="76"/>
      <c r="AQ112" s="76"/>
      <c r="AR112" s="76" t="s">
        <v>221</v>
      </c>
      <c r="AS112" s="80">
        <v>8.3627439999999993</v>
      </c>
      <c r="AT112" s="80">
        <v>2306.9759615226199</v>
      </c>
      <c r="AU112" s="76"/>
      <c r="AV112" s="80">
        <v>0</v>
      </c>
      <c r="AW112" s="80">
        <v>7.9837731399999896</v>
      </c>
      <c r="AX112" s="80">
        <v>4117.2559199999996</v>
      </c>
      <c r="AY112" s="80">
        <v>4.3643833361028204</v>
      </c>
      <c r="AZ112" s="80">
        <v>0</v>
      </c>
      <c r="BA112" s="80">
        <v>52.218525840495502</v>
      </c>
      <c r="BB112" s="80">
        <v>169.2</v>
      </c>
      <c r="BC112" s="80">
        <v>30.643740000000001</v>
      </c>
      <c r="BD112" s="80">
        <v>840.48001843280804</v>
      </c>
      <c r="BE112" s="80">
        <v>442.74635036496397</v>
      </c>
      <c r="BF112" s="76" t="s">
        <v>221</v>
      </c>
      <c r="BG112" s="80">
        <v>22.485624389714701</v>
      </c>
      <c r="BH112" s="80">
        <v>173.03449894393799</v>
      </c>
      <c r="BI112" s="80">
        <v>7.0246405616666202E-2</v>
      </c>
      <c r="BJ112" s="76"/>
      <c r="BK112" s="80">
        <v>24.039180000000002</v>
      </c>
      <c r="BL112" s="80">
        <v>1.3245830999999999</v>
      </c>
      <c r="BM112" s="80">
        <v>3.2133945943529998</v>
      </c>
      <c r="BN112" s="80">
        <v>562.56179328984194</v>
      </c>
      <c r="BO112" s="76" t="s">
        <v>221</v>
      </c>
      <c r="BP112" s="80">
        <v>34.636682164616701</v>
      </c>
      <c r="BQ112" s="80">
        <v>204.87035648734599</v>
      </c>
      <c r="BR112" s="80">
        <v>1615.2370842179801</v>
      </c>
      <c r="BS112" s="80">
        <v>4813.8472398313197</v>
      </c>
      <c r="BT112" s="80">
        <v>1</v>
      </c>
      <c r="BU112" s="80">
        <v>10.0607015133586</v>
      </c>
      <c r="BV112" s="80">
        <v>9.6</v>
      </c>
      <c r="BW112" s="80">
        <v>13006.1464</v>
      </c>
      <c r="BX112" s="80">
        <v>45224</v>
      </c>
      <c r="BY112" s="80">
        <v>116</v>
      </c>
      <c r="BZ112" s="80">
        <v>16833.5362650057</v>
      </c>
      <c r="CA112" s="80">
        <v>8951.57705743718</v>
      </c>
      <c r="CB112" s="76"/>
      <c r="CC112" s="80">
        <v>29052.106801230599</v>
      </c>
      <c r="CD112" s="80">
        <v>0</v>
      </c>
      <c r="CE112" s="80">
        <v>47716.715446003203</v>
      </c>
      <c r="CF112" s="76"/>
      <c r="CG112" s="80">
        <v>3.2133945943529998</v>
      </c>
      <c r="CH112" s="76"/>
      <c r="CI112" s="80">
        <v>2326.7653327549301</v>
      </c>
      <c r="CJ112" s="80">
        <v>593.333395279304</v>
      </c>
      <c r="CK112" s="80">
        <v>105477.247692305</v>
      </c>
    </row>
    <row r="113" spans="1:89" s="84" customFormat="1" ht="15" customHeight="1">
      <c r="A113" s="81" t="s">
        <v>113</v>
      </c>
      <c r="B113" s="83"/>
      <c r="C113" s="83"/>
      <c r="D113" s="82">
        <v>41.765039999999999</v>
      </c>
      <c r="E113" s="83"/>
      <c r="F113" s="82">
        <v>0</v>
      </c>
      <c r="G113" s="83" t="s">
        <v>221</v>
      </c>
      <c r="H113" s="83"/>
      <c r="I113" s="83"/>
      <c r="J113" s="83"/>
      <c r="K113" s="82">
        <v>38.334381931124199</v>
      </c>
      <c r="L113" s="82">
        <v>6.1862720716239696</v>
      </c>
      <c r="M113" s="83" t="s">
        <v>221</v>
      </c>
      <c r="N113" s="82">
        <v>0.15394435474786899</v>
      </c>
      <c r="O113" s="83"/>
      <c r="P113" s="82">
        <v>0</v>
      </c>
      <c r="Q113" s="82">
        <v>0</v>
      </c>
      <c r="R113" s="82">
        <v>0</v>
      </c>
      <c r="S113" s="83" t="s">
        <v>221</v>
      </c>
      <c r="T113" s="82">
        <v>0</v>
      </c>
      <c r="U113" s="83"/>
      <c r="V113" s="83" t="s">
        <v>221</v>
      </c>
      <c r="W113" s="83" t="s">
        <v>221</v>
      </c>
      <c r="X113" s="83"/>
      <c r="Y113" s="82">
        <v>4873.3973999999998</v>
      </c>
      <c r="Z113" s="82">
        <v>0</v>
      </c>
      <c r="AA113" s="82">
        <v>0</v>
      </c>
      <c r="AB113" s="83"/>
      <c r="AC113" s="82">
        <v>995.58270752132103</v>
      </c>
      <c r="AD113" s="83"/>
      <c r="AE113" s="82">
        <v>0.142109376850383</v>
      </c>
      <c r="AF113" s="82">
        <v>0</v>
      </c>
      <c r="AG113" s="83" t="s">
        <v>221</v>
      </c>
      <c r="AH113" s="82">
        <v>11.578881412799999</v>
      </c>
      <c r="AI113" s="83" t="s">
        <v>221</v>
      </c>
      <c r="AJ113" s="82">
        <v>10.4915</v>
      </c>
      <c r="AK113" s="82">
        <v>0</v>
      </c>
      <c r="AL113" s="83" t="s">
        <v>221</v>
      </c>
      <c r="AM113" s="83"/>
      <c r="AN113" s="83"/>
      <c r="AO113" s="83" t="s">
        <v>221</v>
      </c>
      <c r="AP113" s="83"/>
      <c r="AQ113" s="82">
        <v>8.2903400472820604E-2</v>
      </c>
      <c r="AR113" s="82">
        <v>18.643719600000001</v>
      </c>
      <c r="AS113" s="82">
        <v>2653.0044250000001</v>
      </c>
      <c r="AT113" s="82">
        <v>0.183994703863679</v>
      </c>
      <c r="AU113" s="83"/>
      <c r="AV113" s="82">
        <v>0</v>
      </c>
      <c r="AW113" s="82">
        <v>0</v>
      </c>
      <c r="AX113" s="83" t="s">
        <v>221</v>
      </c>
      <c r="AY113" s="83"/>
      <c r="AZ113" s="82">
        <v>0.22950848656294201</v>
      </c>
      <c r="BA113" s="83"/>
      <c r="BB113" s="83"/>
      <c r="BC113" s="83"/>
      <c r="BD113" s="82">
        <v>0</v>
      </c>
      <c r="BE113" s="82">
        <v>0.199589416058394</v>
      </c>
      <c r="BF113" s="83" t="s">
        <v>221</v>
      </c>
      <c r="BG113" s="83" t="s">
        <v>221</v>
      </c>
      <c r="BH113" s="82">
        <v>896.51023951888499</v>
      </c>
      <c r="BI113" s="82">
        <v>0</v>
      </c>
      <c r="BJ113" s="83"/>
      <c r="BK113" s="82">
        <v>0</v>
      </c>
      <c r="BL113" s="82">
        <v>0</v>
      </c>
      <c r="BM113" s="83"/>
      <c r="BN113" s="82">
        <v>10.4481929375397</v>
      </c>
      <c r="BO113" s="83" t="s">
        <v>221</v>
      </c>
      <c r="BP113" s="83"/>
      <c r="BQ113" s="83" t="s">
        <v>221</v>
      </c>
      <c r="BR113" s="83" t="s">
        <v>221</v>
      </c>
      <c r="BS113" s="82">
        <v>1.2455735299999999</v>
      </c>
      <c r="BT113" s="82">
        <v>0</v>
      </c>
      <c r="BU113" s="82">
        <v>0</v>
      </c>
      <c r="BV113" s="83"/>
      <c r="BW113" s="82">
        <v>16586.621599999999</v>
      </c>
      <c r="BX113" s="83"/>
      <c r="BY113" s="83"/>
      <c r="BZ113" s="82">
        <v>11.879182906850399</v>
      </c>
      <c r="CA113" s="82">
        <v>0.15394435474786899</v>
      </c>
      <c r="CB113" s="83"/>
      <c r="CC113" s="82">
        <v>23430.568352941202</v>
      </c>
      <c r="CD113" s="82">
        <v>0</v>
      </c>
      <c r="CE113" s="82">
        <v>0.183994703863679</v>
      </c>
      <c r="CF113" s="83"/>
      <c r="CG113" s="83"/>
      <c r="CH113" s="83"/>
      <c r="CI113" s="82">
        <v>38.334381931124199</v>
      </c>
      <c r="CJ113" s="82">
        <v>2663.6821264240998</v>
      </c>
      <c r="CK113" s="82">
        <v>26144.801983261899</v>
      </c>
    </row>
    <row r="114" spans="1:89" ht="15" customHeight="1">
      <c r="A114" s="72" t="s">
        <v>289</v>
      </c>
      <c r="B114" s="72"/>
      <c r="C114" s="72"/>
      <c r="D114" s="72" t="s">
        <v>221</v>
      </c>
      <c r="E114" s="73">
        <v>0</v>
      </c>
      <c r="F114" s="73">
        <v>1.4615</v>
      </c>
      <c r="G114" s="72"/>
      <c r="H114" s="72"/>
      <c r="I114" s="72"/>
      <c r="J114" s="72" t="s">
        <v>221</v>
      </c>
      <c r="K114" s="73">
        <v>0</v>
      </c>
      <c r="L114" s="73">
        <v>1.1564287490673999</v>
      </c>
      <c r="M114" s="72" t="s">
        <v>221</v>
      </c>
      <c r="N114" s="73">
        <v>0</v>
      </c>
      <c r="O114" s="72"/>
      <c r="P114" s="73">
        <v>0</v>
      </c>
      <c r="Q114" s="73">
        <v>0.668522041635916</v>
      </c>
      <c r="R114" s="72" t="s">
        <v>221</v>
      </c>
      <c r="S114" s="73">
        <v>0</v>
      </c>
      <c r="T114" s="73">
        <v>0</v>
      </c>
      <c r="U114" s="72"/>
      <c r="V114" s="73">
        <v>0</v>
      </c>
      <c r="W114" s="73">
        <v>0</v>
      </c>
      <c r="X114" s="72" t="s">
        <v>221</v>
      </c>
      <c r="Y114" s="73">
        <v>0</v>
      </c>
      <c r="Z114" s="73">
        <v>0.20275470000000001</v>
      </c>
      <c r="AA114" s="73">
        <v>0</v>
      </c>
      <c r="AB114" s="72"/>
      <c r="AC114" s="73">
        <v>0</v>
      </c>
      <c r="AD114" s="72"/>
      <c r="AE114" s="73">
        <v>0</v>
      </c>
      <c r="AF114" s="73">
        <v>0.17066916779999999</v>
      </c>
      <c r="AG114" s="72" t="s">
        <v>221</v>
      </c>
      <c r="AH114" s="73">
        <v>0</v>
      </c>
      <c r="AI114" s="72"/>
      <c r="AJ114" s="73">
        <v>4.3990999999999998</v>
      </c>
      <c r="AK114" s="73">
        <v>0</v>
      </c>
      <c r="AL114" s="73">
        <v>0</v>
      </c>
      <c r="AM114" s="72"/>
      <c r="AN114" s="72"/>
      <c r="AO114" s="72"/>
      <c r="AP114" s="72"/>
      <c r="AQ114" s="73">
        <v>0.50999999846310595</v>
      </c>
      <c r="AR114" s="72" t="s">
        <v>221</v>
      </c>
      <c r="AS114" s="72"/>
      <c r="AT114" s="73">
        <v>0</v>
      </c>
      <c r="AU114" s="72"/>
      <c r="AV114" s="73">
        <v>1.1390655239148499</v>
      </c>
      <c r="AW114" s="73">
        <v>0</v>
      </c>
      <c r="AX114" s="72" t="s">
        <v>221</v>
      </c>
      <c r="AY114" s="72"/>
      <c r="AZ114" s="73">
        <v>2.2367456388495999</v>
      </c>
      <c r="BA114" s="73">
        <v>6.9680445477042297E-3</v>
      </c>
      <c r="BB114" s="72" t="s">
        <v>221</v>
      </c>
      <c r="BC114" s="72"/>
      <c r="BD114" s="72" t="s">
        <v>221</v>
      </c>
      <c r="BE114" s="73">
        <v>0</v>
      </c>
      <c r="BF114" s="72" t="s">
        <v>221</v>
      </c>
      <c r="BG114" s="73">
        <v>14.077248562438999</v>
      </c>
      <c r="BH114" s="73">
        <v>2.31216604338552</v>
      </c>
      <c r="BI114" s="73">
        <v>3.59644590382762</v>
      </c>
      <c r="BJ114" s="72"/>
      <c r="BK114" s="73">
        <v>0</v>
      </c>
      <c r="BL114" s="73">
        <v>0</v>
      </c>
      <c r="BM114" s="72"/>
      <c r="BN114" s="73">
        <v>0</v>
      </c>
      <c r="BO114" s="72" t="s">
        <v>221</v>
      </c>
      <c r="BP114" s="73">
        <v>2.5000000000000001E-2</v>
      </c>
      <c r="BQ114" s="73">
        <v>0</v>
      </c>
      <c r="BR114" s="72" t="s">
        <v>221</v>
      </c>
      <c r="BS114" s="73">
        <v>0</v>
      </c>
      <c r="BT114" s="73">
        <v>0</v>
      </c>
      <c r="BU114" s="73">
        <v>0</v>
      </c>
      <c r="BV114" s="72" t="s">
        <v>221</v>
      </c>
      <c r="BW114" s="72" t="s">
        <v>221</v>
      </c>
      <c r="BX114" s="72" t="s">
        <v>221</v>
      </c>
      <c r="BY114" s="72"/>
      <c r="BZ114" s="73">
        <v>4.6017372123477003</v>
      </c>
      <c r="CA114" s="73">
        <v>0</v>
      </c>
      <c r="CB114" s="72"/>
      <c r="CC114" s="73">
        <v>23.985065998818499</v>
      </c>
      <c r="CD114" s="73">
        <v>1.1390655239148499</v>
      </c>
      <c r="CE114" s="73">
        <v>0</v>
      </c>
      <c r="CF114" s="72"/>
      <c r="CG114" s="72"/>
      <c r="CH114" s="72"/>
      <c r="CI114" s="73">
        <v>0</v>
      </c>
      <c r="CJ114" s="73">
        <v>2.2367456388495999</v>
      </c>
      <c r="CK114" s="73">
        <v>31.962614373930698</v>
      </c>
    </row>
    <row r="115" spans="1:89" ht="15" customHeight="1">
      <c r="A115" s="72" t="s">
        <v>173</v>
      </c>
      <c r="B115" s="75">
        <v>0</v>
      </c>
      <c r="C115" s="74"/>
      <c r="D115" s="75">
        <v>0</v>
      </c>
      <c r="E115" s="74"/>
      <c r="F115" s="75">
        <v>4.4748000000000001</v>
      </c>
      <c r="G115" s="75">
        <v>18.818549999999998</v>
      </c>
      <c r="H115" s="74"/>
      <c r="I115" s="74"/>
      <c r="J115" s="74"/>
      <c r="K115" s="75">
        <v>0.42045300000000002</v>
      </c>
      <c r="L115" s="75">
        <v>4.4329768714250202</v>
      </c>
      <c r="M115" s="74" t="s">
        <v>221</v>
      </c>
      <c r="N115" s="75">
        <v>0</v>
      </c>
      <c r="O115" s="74"/>
      <c r="P115" s="75">
        <v>0</v>
      </c>
      <c r="Q115" s="75">
        <v>0</v>
      </c>
      <c r="R115" s="75">
        <v>0</v>
      </c>
      <c r="S115" s="74" t="s">
        <v>221</v>
      </c>
      <c r="T115" s="75">
        <v>0</v>
      </c>
      <c r="U115" s="74"/>
      <c r="V115" s="74" t="s">
        <v>221</v>
      </c>
      <c r="W115" s="75">
        <v>11.868961574546301</v>
      </c>
      <c r="X115" s="74" t="s">
        <v>221</v>
      </c>
      <c r="Y115" s="75">
        <v>12.141</v>
      </c>
      <c r="Z115" s="75">
        <v>5.1404993999999999E-3</v>
      </c>
      <c r="AA115" s="75">
        <v>0</v>
      </c>
      <c r="AB115" s="74"/>
      <c r="AC115" s="75">
        <v>37.858661675606797</v>
      </c>
      <c r="AD115" s="74"/>
      <c r="AE115" s="75">
        <v>0</v>
      </c>
      <c r="AF115" s="75">
        <v>0</v>
      </c>
      <c r="AG115" s="74" t="s">
        <v>221</v>
      </c>
      <c r="AH115" s="75">
        <v>3.16127358E-2</v>
      </c>
      <c r="AI115" s="74"/>
      <c r="AJ115" s="74"/>
      <c r="AK115" s="75">
        <v>0</v>
      </c>
      <c r="AL115" s="75">
        <v>0</v>
      </c>
      <c r="AM115" s="74"/>
      <c r="AN115" s="75">
        <v>38.119599999999998</v>
      </c>
      <c r="AO115" s="75">
        <v>8.4986999999999995</v>
      </c>
      <c r="AP115" s="74" t="s">
        <v>221</v>
      </c>
      <c r="AQ115" s="75">
        <v>1.79043461675936E-2</v>
      </c>
      <c r="AR115" s="75">
        <v>0</v>
      </c>
      <c r="AS115" s="75">
        <v>0</v>
      </c>
      <c r="AT115" s="75">
        <v>0</v>
      </c>
      <c r="AU115" s="74"/>
      <c r="AV115" s="75">
        <v>0</v>
      </c>
      <c r="AW115" s="75">
        <v>0</v>
      </c>
      <c r="AX115" s="74" t="s">
        <v>221</v>
      </c>
      <c r="AY115" s="74"/>
      <c r="AZ115" s="74"/>
      <c r="BA115" s="75">
        <v>0</v>
      </c>
      <c r="BB115" s="74"/>
      <c r="BC115" s="74"/>
      <c r="BD115" s="75">
        <v>0</v>
      </c>
      <c r="BE115" s="75">
        <v>2.8512773722627699E-2</v>
      </c>
      <c r="BF115" s="74" t="s">
        <v>221</v>
      </c>
      <c r="BG115" s="74"/>
      <c r="BH115" s="75">
        <v>150.886016860756</v>
      </c>
      <c r="BI115" s="75">
        <v>0.35159739751998997</v>
      </c>
      <c r="BJ115" s="74"/>
      <c r="BK115" s="75">
        <v>0</v>
      </c>
      <c r="BL115" s="75">
        <v>0</v>
      </c>
      <c r="BM115" s="74"/>
      <c r="BN115" s="75">
        <v>0</v>
      </c>
      <c r="BO115" s="74" t="s">
        <v>221</v>
      </c>
      <c r="BP115" s="74"/>
      <c r="BQ115" s="75">
        <v>0</v>
      </c>
      <c r="BR115" s="74" t="s">
        <v>221</v>
      </c>
      <c r="BS115" s="75">
        <v>13.553601349999999</v>
      </c>
      <c r="BT115" s="75">
        <v>0</v>
      </c>
      <c r="BU115" s="75">
        <v>0</v>
      </c>
      <c r="BV115" s="75">
        <v>0.3</v>
      </c>
      <c r="BW115" s="74" t="s">
        <v>221</v>
      </c>
      <c r="BX115" s="74" t="s">
        <v>221</v>
      </c>
      <c r="BY115" s="74"/>
      <c r="BZ115" s="75">
        <v>51.673201349999999</v>
      </c>
      <c r="CA115" s="75">
        <v>0</v>
      </c>
      <c r="CB115" s="74"/>
      <c r="CC115" s="75">
        <v>249.71443473494401</v>
      </c>
      <c r="CD115" s="75">
        <v>0</v>
      </c>
      <c r="CE115" s="75">
        <v>0</v>
      </c>
      <c r="CF115" s="74"/>
      <c r="CG115" s="74"/>
      <c r="CH115" s="75">
        <v>0</v>
      </c>
      <c r="CI115" s="75">
        <v>0.42045300000000002</v>
      </c>
      <c r="CJ115" s="75">
        <v>0</v>
      </c>
      <c r="CK115" s="75">
        <v>301.80808908494402</v>
      </c>
    </row>
    <row r="116" spans="1:89" ht="15" customHeight="1">
      <c r="A116" s="72" t="s">
        <v>290</v>
      </c>
      <c r="B116" s="72"/>
      <c r="C116" s="72"/>
      <c r="D116" s="72" t="s">
        <v>221</v>
      </c>
      <c r="E116" s="72"/>
      <c r="F116" s="73">
        <v>0</v>
      </c>
      <c r="G116" s="73">
        <v>0.12141</v>
      </c>
      <c r="H116" s="72"/>
      <c r="I116" s="72"/>
      <c r="J116" s="72"/>
      <c r="K116" s="73">
        <v>0.192321492169264</v>
      </c>
      <c r="L116" s="73">
        <v>3.1086794329768699E-2</v>
      </c>
      <c r="M116" s="72" t="s">
        <v>221</v>
      </c>
      <c r="N116" s="73">
        <v>0</v>
      </c>
      <c r="O116" s="72"/>
      <c r="P116" s="73">
        <v>0</v>
      </c>
      <c r="Q116" s="73">
        <v>0</v>
      </c>
      <c r="R116" s="73">
        <v>0</v>
      </c>
      <c r="S116" s="72" t="s">
        <v>221</v>
      </c>
      <c r="T116" s="73">
        <v>0</v>
      </c>
      <c r="U116" s="72"/>
      <c r="V116" s="73">
        <v>0</v>
      </c>
      <c r="W116" s="73">
        <v>0</v>
      </c>
      <c r="X116" s="72" t="s">
        <v>221</v>
      </c>
      <c r="Y116" s="72" t="s">
        <v>221</v>
      </c>
      <c r="Z116" s="73">
        <v>5.03790795E-2</v>
      </c>
      <c r="AA116" s="73">
        <v>0</v>
      </c>
      <c r="AB116" s="72"/>
      <c r="AC116" s="73">
        <v>6.6761856982981498E-4</v>
      </c>
      <c r="AD116" s="72"/>
      <c r="AE116" s="73">
        <v>0.41053819978999401</v>
      </c>
      <c r="AF116" s="73">
        <v>0</v>
      </c>
      <c r="AG116" s="72" t="s">
        <v>221</v>
      </c>
      <c r="AH116" s="73">
        <v>0</v>
      </c>
      <c r="AI116" s="72"/>
      <c r="AJ116" s="73">
        <v>0</v>
      </c>
      <c r="AK116" s="73">
        <v>0</v>
      </c>
      <c r="AL116" s="73">
        <v>0</v>
      </c>
      <c r="AM116" s="72"/>
      <c r="AN116" s="72"/>
      <c r="AO116" s="72"/>
      <c r="AP116" s="72"/>
      <c r="AQ116" s="72"/>
      <c r="AR116" s="72" t="s">
        <v>221</v>
      </c>
      <c r="AS116" s="73">
        <v>55.584350999999998</v>
      </c>
      <c r="AT116" s="73">
        <v>0</v>
      </c>
      <c r="AU116" s="72"/>
      <c r="AV116" s="73">
        <v>0.199059994470556</v>
      </c>
      <c r="AW116" s="73">
        <v>43.865342427437596</v>
      </c>
      <c r="AX116" s="72" t="s">
        <v>221</v>
      </c>
      <c r="AY116" s="72"/>
      <c r="AZ116" s="73">
        <v>8.2508250825082494E-2</v>
      </c>
      <c r="BA116" s="72"/>
      <c r="BB116" s="72"/>
      <c r="BC116" s="72"/>
      <c r="BD116" s="73">
        <v>8.3376291548064603E-5</v>
      </c>
      <c r="BE116" s="73">
        <v>5.7025547445255502E-2</v>
      </c>
      <c r="BF116" s="72" t="s">
        <v>221</v>
      </c>
      <c r="BG116" s="72"/>
      <c r="BH116" s="72" t="s">
        <v>221</v>
      </c>
      <c r="BI116" s="73">
        <v>0</v>
      </c>
      <c r="BJ116" s="72"/>
      <c r="BK116" s="73">
        <v>0</v>
      </c>
      <c r="BL116" s="73">
        <v>0</v>
      </c>
      <c r="BM116" s="72"/>
      <c r="BN116" s="73">
        <v>0.51809221177882603</v>
      </c>
      <c r="BO116" s="72" t="s">
        <v>221</v>
      </c>
      <c r="BP116" s="73">
        <v>0.253</v>
      </c>
      <c r="BQ116" s="72" t="s">
        <v>221</v>
      </c>
      <c r="BR116" s="72" t="s">
        <v>221</v>
      </c>
      <c r="BS116" s="73">
        <v>0</v>
      </c>
      <c r="BT116" s="73">
        <v>0</v>
      </c>
      <c r="BU116" s="73">
        <v>270.05150322807799</v>
      </c>
      <c r="BV116" s="72"/>
      <c r="BW116" s="72" t="s">
        <v>221</v>
      </c>
      <c r="BX116" s="72" t="s">
        <v>221</v>
      </c>
      <c r="BY116" s="72"/>
      <c r="BZ116" s="73">
        <v>0.66362157608154204</v>
      </c>
      <c r="CA116" s="73">
        <v>0</v>
      </c>
      <c r="CB116" s="72"/>
      <c r="CC116" s="73">
        <v>0.26056903984485402</v>
      </c>
      <c r="CD116" s="73">
        <v>0.199059994470556</v>
      </c>
      <c r="CE116" s="73">
        <v>0</v>
      </c>
      <c r="CF116" s="72"/>
      <c r="CG116" s="72"/>
      <c r="CH116" s="72"/>
      <c r="CI116" s="73">
        <v>0.192321492169264</v>
      </c>
      <c r="CJ116" s="73">
        <v>370.10179711811998</v>
      </c>
      <c r="CK116" s="73">
        <v>371.417369220686</v>
      </c>
    </row>
    <row r="117" spans="1:89" ht="15" customHeight="1">
      <c r="A117" s="72" t="s">
        <v>291</v>
      </c>
      <c r="B117" s="74"/>
      <c r="C117" s="74"/>
      <c r="D117" s="75">
        <v>0</v>
      </c>
      <c r="E117" s="74"/>
      <c r="F117" s="75">
        <v>0</v>
      </c>
      <c r="G117" s="75">
        <v>0</v>
      </c>
      <c r="H117" s="74"/>
      <c r="I117" s="74"/>
      <c r="J117" s="74"/>
      <c r="K117" s="75">
        <v>0</v>
      </c>
      <c r="L117" s="75">
        <v>0</v>
      </c>
      <c r="M117" s="74" t="s">
        <v>221</v>
      </c>
      <c r="N117" s="75">
        <v>0</v>
      </c>
      <c r="O117" s="74"/>
      <c r="P117" s="75">
        <v>0</v>
      </c>
      <c r="Q117" s="75">
        <v>0</v>
      </c>
      <c r="R117" s="75">
        <v>0</v>
      </c>
      <c r="S117" s="75">
        <v>0</v>
      </c>
      <c r="T117" s="75">
        <v>0</v>
      </c>
      <c r="U117" s="74"/>
      <c r="V117" s="75">
        <v>0</v>
      </c>
      <c r="W117" s="75">
        <v>0</v>
      </c>
      <c r="X117" s="74" t="s">
        <v>221</v>
      </c>
      <c r="Y117" s="75">
        <v>0</v>
      </c>
      <c r="Z117" s="75">
        <v>0</v>
      </c>
      <c r="AA117" s="75">
        <v>0</v>
      </c>
      <c r="AB117" s="74"/>
      <c r="AC117" s="75">
        <v>0</v>
      </c>
      <c r="AD117" s="74"/>
      <c r="AE117" s="75">
        <v>0</v>
      </c>
      <c r="AF117" s="74"/>
      <c r="AG117" s="75">
        <v>0</v>
      </c>
      <c r="AH117" s="75">
        <v>0</v>
      </c>
      <c r="AI117" s="74"/>
      <c r="AJ117" s="75">
        <v>0</v>
      </c>
      <c r="AK117" s="75">
        <v>0</v>
      </c>
      <c r="AL117" s="75">
        <v>0</v>
      </c>
      <c r="AM117" s="74"/>
      <c r="AN117" s="74"/>
      <c r="AO117" s="74"/>
      <c r="AP117" s="74"/>
      <c r="AQ117" s="74"/>
      <c r="AR117" s="74"/>
      <c r="AS117" s="74"/>
      <c r="AT117" s="75">
        <v>0</v>
      </c>
      <c r="AU117" s="74"/>
      <c r="AV117" s="75">
        <v>0</v>
      </c>
      <c r="AW117" s="75">
        <v>0</v>
      </c>
      <c r="AX117" s="75">
        <v>0</v>
      </c>
      <c r="AY117" s="74"/>
      <c r="AZ117" s="74"/>
      <c r="BA117" s="74"/>
      <c r="BB117" s="74"/>
      <c r="BC117" s="74"/>
      <c r="BD117" s="75">
        <v>0</v>
      </c>
      <c r="BE117" s="75">
        <v>0</v>
      </c>
      <c r="BF117" s="74" t="s">
        <v>221</v>
      </c>
      <c r="BG117" s="74"/>
      <c r="BH117" s="75">
        <v>0</v>
      </c>
      <c r="BI117" s="75">
        <v>0</v>
      </c>
      <c r="BJ117" s="74"/>
      <c r="BK117" s="75">
        <v>0</v>
      </c>
      <c r="BL117" s="75">
        <v>0</v>
      </c>
      <c r="BM117" s="74"/>
      <c r="BN117" s="75">
        <v>0</v>
      </c>
      <c r="BO117" s="74" t="s">
        <v>221</v>
      </c>
      <c r="BP117" s="74"/>
      <c r="BQ117" s="75">
        <v>0</v>
      </c>
      <c r="BR117" s="74" t="s">
        <v>221</v>
      </c>
      <c r="BS117" s="75">
        <v>0</v>
      </c>
      <c r="BT117" s="75">
        <v>0</v>
      </c>
      <c r="BU117" s="75">
        <v>0</v>
      </c>
      <c r="BV117" s="74"/>
      <c r="BW117" s="75">
        <v>0</v>
      </c>
      <c r="BX117" s="74" t="s">
        <v>221</v>
      </c>
      <c r="BY117" s="74"/>
      <c r="BZ117" s="75">
        <v>0</v>
      </c>
      <c r="CA117" s="75">
        <v>0</v>
      </c>
      <c r="CB117" s="74"/>
      <c r="CC117" s="75">
        <v>0</v>
      </c>
      <c r="CD117" s="75">
        <v>0</v>
      </c>
      <c r="CE117" s="75">
        <v>0</v>
      </c>
      <c r="CF117" s="74"/>
      <c r="CG117" s="74"/>
      <c r="CH117" s="74"/>
      <c r="CI117" s="75">
        <v>0</v>
      </c>
      <c r="CJ117" s="75">
        <v>0</v>
      </c>
      <c r="CK117" s="75">
        <v>0</v>
      </c>
    </row>
    <row r="118" spans="1:89" ht="15" customHeight="1">
      <c r="A118" s="72" t="s">
        <v>292</v>
      </c>
      <c r="B118" s="72"/>
      <c r="C118" s="72"/>
      <c r="D118" s="72" t="s">
        <v>221</v>
      </c>
      <c r="E118" s="72"/>
      <c r="F118" s="73">
        <v>0</v>
      </c>
      <c r="G118" s="72" t="s">
        <v>221</v>
      </c>
      <c r="H118" s="72"/>
      <c r="I118" s="72"/>
      <c r="J118" s="72"/>
      <c r="K118" s="73">
        <v>0</v>
      </c>
      <c r="L118" s="73">
        <v>0.27356379010196502</v>
      </c>
      <c r="M118" s="72" t="s">
        <v>221</v>
      </c>
      <c r="N118" s="73">
        <v>0</v>
      </c>
      <c r="O118" s="72"/>
      <c r="P118" s="73">
        <v>0</v>
      </c>
      <c r="Q118" s="73">
        <v>0</v>
      </c>
      <c r="R118" s="73">
        <v>0</v>
      </c>
      <c r="S118" s="73">
        <v>0</v>
      </c>
      <c r="T118" s="73">
        <v>0</v>
      </c>
      <c r="U118" s="72"/>
      <c r="V118" s="73">
        <v>0</v>
      </c>
      <c r="W118" s="73">
        <v>0</v>
      </c>
      <c r="X118" s="72" t="s">
        <v>221</v>
      </c>
      <c r="Y118" s="72" t="s">
        <v>221</v>
      </c>
      <c r="Z118" s="73">
        <v>0</v>
      </c>
      <c r="AA118" s="73">
        <v>0</v>
      </c>
      <c r="AB118" s="72"/>
      <c r="AC118" s="73">
        <v>0</v>
      </c>
      <c r="AD118" s="72"/>
      <c r="AE118" s="73">
        <v>0</v>
      </c>
      <c r="AF118" s="73">
        <v>0</v>
      </c>
      <c r="AG118" s="73">
        <v>0</v>
      </c>
      <c r="AH118" s="73">
        <v>8.1065456999999994E-2</v>
      </c>
      <c r="AI118" s="72"/>
      <c r="AJ118" s="73">
        <v>0</v>
      </c>
      <c r="AK118" s="73">
        <v>0</v>
      </c>
      <c r="AL118" s="73">
        <v>0</v>
      </c>
      <c r="AM118" s="72"/>
      <c r="AN118" s="72"/>
      <c r="AO118" s="72"/>
      <c r="AP118" s="72"/>
      <c r="AQ118" s="72"/>
      <c r="AR118" s="72"/>
      <c r="AS118" s="72"/>
      <c r="AT118" s="73">
        <v>3.5248377870394001</v>
      </c>
      <c r="AU118" s="72"/>
      <c r="AV118" s="73">
        <v>0</v>
      </c>
      <c r="AW118" s="73">
        <v>0</v>
      </c>
      <c r="AX118" s="72" t="s">
        <v>221</v>
      </c>
      <c r="AY118" s="72"/>
      <c r="AZ118" s="72"/>
      <c r="BA118" s="72"/>
      <c r="BB118" s="72"/>
      <c r="BC118" s="72"/>
      <c r="BD118" s="73">
        <v>0</v>
      </c>
      <c r="BE118" s="73">
        <v>0</v>
      </c>
      <c r="BF118" s="72" t="s">
        <v>221</v>
      </c>
      <c r="BG118" s="72"/>
      <c r="BH118" s="73">
        <v>8.0002500000000004E-2</v>
      </c>
      <c r="BI118" s="73">
        <v>2.6137037930425802E-3</v>
      </c>
      <c r="BJ118" s="72"/>
      <c r="BK118" s="73">
        <v>0</v>
      </c>
      <c r="BL118" s="73">
        <v>0</v>
      </c>
      <c r="BM118" s="72"/>
      <c r="BN118" s="73">
        <v>0</v>
      </c>
      <c r="BO118" s="72" t="s">
        <v>221</v>
      </c>
      <c r="BP118" s="72"/>
      <c r="BQ118" s="73">
        <v>0</v>
      </c>
      <c r="BR118" s="72" t="s">
        <v>221</v>
      </c>
      <c r="BS118" s="73">
        <v>0</v>
      </c>
      <c r="BT118" s="73">
        <v>0</v>
      </c>
      <c r="BU118" s="73">
        <v>0.59507278615035097</v>
      </c>
      <c r="BV118" s="72"/>
      <c r="BW118" s="73">
        <v>0</v>
      </c>
      <c r="BX118" s="72" t="s">
        <v>221</v>
      </c>
      <c r="BY118" s="72"/>
      <c r="BZ118" s="73">
        <v>0</v>
      </c>
      <c r="CA118" s="73">
        <v>0</v>
      </c>
      <c r="CB118" s="72"/>
      <c r="CC118" s="73">
        <v>0.43724545089500699</v>
      </c>
      <c r="CD118" s="73">
        <v>0</v>
      </c>
      <c r="CE118" s="73">
        <v>3.5248377870394001</v>
      </c>
      <c r="CF118" s="72"/>
      <c r="CG118" s="72"/>
      <c r="CH118" s="72"/>
      <c r="CI118" s="73">
        <v>0</v>
      </c>
      <c r="CJ118" s="73">
        <v>0.59507278615035097</v>
      </c>
      <c r="CK118" s="73">
        <v>4.5571560240847599</v>
      </c>
    </row>
    <row r="119" spans="1:89" s="79" customFormat="1" ht="15" customHeight="1">
      <c r="A119" s="76" t="s">
        <v>174</v>
      </c>
      <c r="B119" s="78"/>
      <c r="C119" s="78"/>
      <c r="D119" s="77">
        <v>12.019590000000001</v>
      </c>
      <c r="E119" s="77">
        <v>164.32</v>
      </c>
      <c r="F119" s="77">
        <v>0</v>
      </c>
      <c r="G119" s="77">
        <v>197.77689000000001</v>
      </c>
      <c r="H119" s="78"/>
      <c r="I119" s="77">
        <v>65.31</v>
      </c>
      <c r="J119" s="78" t="s">
        <v>221</v>
      </c>
      <c r="K119" s="77">
        <v>1485.6137735258201</v>
      </c>
      <c r="L119" s="77">
        <v>7.9582193484207897</v>
      </c>
      <c r="M119" s="78" t="s">
        <v>221</v>
      </c>
      <c r="N119" s="77">
        <v>2.0601008773576601</v>
      </c>
      <c r="O119" s="78"/>
      <c r="P119" s="77">
        <v>1.61490854342212</v>
      </c>
      <c r="Q119" s="77">
        <v>0</v>
      </c>
      <c r="R119" s="77">
        <v>0</v>
      </c>
      <c r="S119" s="77">
        <v>132.82854515196601</v>
      </c>
      <c r="T119" s="77">
        <v>64.527722416440696</v>
      </c>
      <c r="U119" s="77">
        <v>0</v>
      </c>
      <c r="V119" s="78" t="s">
        <v>221</v>
      </c>
      <c r="W119" s="77">
        <v>0</v>
      </c>
      <c r="X119" s="77">
        <v>158.05231739892201</v>
      </c>
      <c r="Y119" s="77">
        <v>3399.48</v>
      </c>
      <c r="Z119" s="77">
        <v>4.8280665482999998</v>
      </c>
      <c r="AA119" s="77">
        <v>3.5902725163053399</v>
      </c>
      <c r="AB119" s="77">
        <v>67.447579045495701</v>
      </c>
      <c r="AC119" s="77">
        <v>89.455107475012497</v>
      </c>
      <c r="AD119" s="77">
        <v>0</v>
      </c>
      <c r="AE119" s="77">
        <v>1955.6302945611601</v>
      </c>
      <c r="AF119" s="77">
        <v>921.39050894850004</v>
      </c>
      <c r="AG119" s="78" t="s">
        <v>221</v>
      </c>
      <c r="AH119" s="77">
        <v>473.21220044159998</v>
      </c>
      <c r="AI119" s="77">
        <v>206.987732095491</v>
      </c>
      <c r="AJ119" s="77">
        <v>1126.6521299999999</v>
      </c>
      <c r="AK119" s="78"/>
      <c r="AL119" s="77">
        <v>0</v>
      </c>
      <c r="AM119" s="78"/>
      <c r="AN119" s="77">
        <v>46.848799999999997</v>
      </c>
      <c r="AO119" s="77">
        <v>13.3551</v>
      </c>
      <c r="AP119" s="78"/>
      <c r="AQ119" s="77">
        <v>0</v>
      </c>
      <c r="AR119" s="78" t="s">
        <v>221</v>
      </c>
      <c r="AS119" s="77">
        <v>0.1</v>
      </c>
      <c r="AT119" s="77">
        <v>1483.4685708515201</v>
      </c>
      <c r="AU119" s="77">
        <v>0.30986000000000002</v>
      </c>
      <c r="AV119" s="77">
        <v>6.6353331490185199E-2</v>
      </c>
      <c r="AW119" s="77">
        <v>5.8817750585529698</v>
      </c>
      <c r="AX119" s="77">
        <v>1314.14184</v>
      </c>
      <c r="AY119" s="78"/>
      <c r="AZ119" s="77">
        <v>0</v>
      </c>
      <c r="BA119" s="77">
        <v>0.911818400813868</v>
      </c>
      <c r="BB119" s="77">
        <v>950.8</v>
      </c>
      <c r="BC119" s="78"/>
      <c r="BD119" s="77">
        <v>11.7130045533765</v>
      </c>
      <c r="BE119" s="77">
        <v>545.02166970802898</v>
      </c>
      <c r="BF119" s="78" t="s">
        <v>221</v>
      </c>
      <c r="BG119" s="77">
        <v>130.92654876858001</v>
      </c>
      <c r="BH119" s="77">
        <v>133.264366369051</v>
      </c>
      <c r="BI119" s="77">
        <v>0</v>
      </c>
      <c r="BJ119" s="78"/>
      <c r="BK119" s="77">
        <v>779.20938000000001</v>
      </c>
      <c r="BL119" s="77">
        <v>6.9203700000000007E-2</v>
      </c>
      <c r="BM119" s="77">
        <v>8.5463432999999895</v>
      </c>
      <c r="BN119" s="77">
        <v>324.23937587158201</v>
      </c>
      <c r="BO119" s="78" t="s">
        <v>221</v>
      </c>
      <c r="BP119" s="77">
        <v>19.809999999999999</v>
      </c>
      <c r="BQ119" s="77">
        <v>0</v>
      </c>
      <c r="BR119" s="78" t="s">
        <v>221</v>
      </c>
      <c r="BS119" s="77">
        <v>362.41248956658302</v>
      </c>
      <c r="BT119" s="77">
        <v>1</v>
      </c>
      <c r="BU119" s="77">
        <v>0</v>
      </c>
      <c r="BV119" s="78" t="s">
        <v>221</v>
      </c>
      <c r="BW119" s="77">
        <v>1549.8743999999999</v>
      </c>
      <c r="BX119" s="77">
        <v>14770</v>
      </c>
      <c r="BY119" s="77">
        <v>238</v>
      </c>
      <c r="BZ119" s="77">
        <v>4609.6890460304303</v>
      </c>
      <c r="CA119" s="77">
        <v>209.35769297284801</v>
      </c>
      <c r="CB119" s="78"/>
      <c r="CC119" s="77">
        <v>9007.0011673263198</v>
      </c>
      <c r="CD119" s="77">
        <v>6.6353331490185199E-2</v>
      </c>
      <c r="CE119" s="77">
        <v>17276.921330956699</v>
      </c>
      <c r="CF119" s="78"/>
      <c r="CG119" s="77">
        <v>8.5463432999999895</v>
      </c>
      <c r="CH119" s="78"/>
      <c r="CI119" s="77">
        <v>1788.92377352582</v>
      </c>
      <c r="CJ119" s="77">
        <v>330.22115093013502</v>
      </c>
      <c r="CK119" s="77">
        <v>33230.726858373797</v>
      </c>
    </row>
    <row r="120" spans="1:89" ht="15" customHeight="1">
      <c r="A120" s="72" t="s">
        <v>175</v>
      </c>
      <c r="B120" s="72"/>
      <c r="C120" s="72"/>
      <c r="D120" s="73">
        <v>0</v>
      </c>
      <c r="E120" s="72"/>
      <c r="F120" s="73">
        <v>0</v>
      </c>
      <c r="G120" s="72"/>
      <c r="H120" s="72"/>
      <c r="I120" s="72"/>
      <c r="J120" s="72"/>
      <c r="K120" s="73">
        <v>0</v>
      </c>
      <c r="L120" s="73">
        <v>0</v>
      </c>
      <c r="M120" s="72" t="s">
        <v>221</v>
      </c>
      <c r="N120" s="73">
        <v>0</v>
      </c>
      <c r="O120" s="72"/>
      <c r="P120" s="73">
        <v>0</v>
      </c>
      <c r="Q120" s="73">
        <v>0</v>
      </c>
      <c r="R120" s="73">
        <v>0</v>
      </c>
      <c r="S120" s="72"/>
      <c r="T120" s="73">
        <v>0</v>
      </c>
      <c r="U120" s="72"/>
      <c r="V120" s="72"/>
      <c r="W120" s="73">
        <v>0</v>
      </c>
      <c r="X120" s="72"/>
      <c r="Y120" s="73">
        <v>0</v>
      </c>
      <c r="Z120" s="73">
        <v>0</v>
      </c>
      <c r="AA120" s="73">
        <v>0</v>
      </c>
      <c r="AB120" s="72"/>
      <c r="AC120" s="72"/>
      <c r="AD120" s="72"/>
      <c r="AE120" s="73">
        <v>0</v>
      </c>
      <c r="AF120" s="72"/>
      <c r="AG120" s="72"/>
      <c r="AH120" s="73">
        <v>0</v>
      </c>
      <c r="AI120" s="72"/>
      <c r="AJ120" s="73">
        <v>0</v>
      </c>
      <c r="AK120" s="73">
        <v>0</v>
      </c>
      <c r="AL120" s="72"/>
      <c r="AM120" s="72"/>
      <c r="AN120" s="72"/>
      <c r="AO120" s="72"/>
      <c r="AP120" s="72"/>
      <c r="AQ120" s="73">
        <v>2.9155334873274699</v>
      </c>
      <c r="AR120" s="72"/>
      <c r="AS120" s="72"/>
      <c r="AT120" s="73">
        <v>0</v>
      </c>
      <c r="AU120" s="72"/>
      <c r="AV120" s="73">
        <v>0</v>
      </c>
      <c r="AW120" s="73">
        <v>0</v>
      </c>
      <c r="AX120" s="72" t="s">
        <v>221</v>
      </c>
      <c r="AY120" s="72"/>
      <c r="AZ120" s="72"/>
      <c r="BA120" s="72"/>
      <c r="BB120" s="72"/>
      <c r="BC120" s="72"/>
      <c r="BD120" s="73">
        <v>0</v>
      </c>
      <c r="BE120" s="72"/>
      <c r="BF120" s="72" t="s">
        <v>221</v>
      </c>
      <c r="BG120" s="72"/>
      <c r="BH120" s="73">
        <v>0</v>
      </c>
      <c r="BI120" s="72"/>
      <c r="BJ120" s="72"/>
      <c r="BK120" s="73">
        <v>0</v>
      </c>
      <c r="BL120" s="72"/>
      <c r="BM120" s="72"/>
      <c r="BN120" s="73">
        <v>0</v>
      </c>
      <c r="BO120" s="72"/>
      <c r="BP120" s="72"/>
      <c r="BQ120" s="72"/>
      <c r="BR120" s="72"/>
      <c r="BS120" s="73">
        <v>0</v>
      </c>
      <c r="BT120" s="73">
        <v>0</v>
      </c>
      <c r="BU120" s="73">
        <v>0</v>
      </c>
      <c r="BV120" s="72"/>
      <c r="BW120" s="73">
        <v>0</v>
      </c>
      <c r="BX120" s="72" t="s">
        <v>221</v>
      </c>
      <c r="BY120" s="72"/>
      <c r="BZ120" s="73">
        <v>0</v>
      </c>
      <c r="CA120" s="73">
        <v>0</v>
      </c>
      <c r="CB120" s="72"/>
      <c r="CC120" s="73">
        <v>2.9155334873274699</v>
      </c>
      <c r="CD120" s="73">
        <v>0</v>
      </c>
      <c r="CE120" s="73">
        <v>0</v>
      </c>
      <c r="CF120" s="72"/>
      <c r="CG120" s="72"/>
      <c r="CH120" s="72"/>
      <c r="CI120" s="73">
        <v>0</v>
      </c>
      <c r="CJ120" s="73">
        <v>0</v>
      </c>
      <c r="CK120" s="73">
        <v>2.9155334873274699</v>
      </c>
    </row>
    <row r="121" spans="1:89" ht="15" customHeight="1">
      <c r="A121" s="72" t="s">
        <v>176</v>
      </c>
      <c r="B121" s="74"/>
      <c r="C121" s="74"/>
      <c r="D121" s="74" t="s">
        <v>221</v>
      </c>
      <c r="E121" s="75">
        <v>0</v>
      </c>
      <c r="F121" s="75">
        <v>0</v>
      </c>
      <c r="G121" s="75">
        <v>1.45692</v>
      </c>
      <c r="H121" s="74"/>
      <c r="I121" s="74"/>
      <c r="J121" s="75">
        <v>10.6695859181435</v>
      </c>
      <c r="K121" s="75">
        <v>1.327443E-2</v>
      </c>
      <c r="L121" s="75">
        <v>0.40412832628699302</v>
      </c>
      <c r="M121" s="74" t="s">
        <v>221</v>
      </c>
      <c r="N121" s="75">
        <v>0</v>
      </c>
      <c r="O121" s="74"/>
      <c r="P121" s="75">
        <v>0</v>
      </c>
      <c r="Q121" s="75">
        <v>0</v>
      </c>
      <c r="R121" s="75">
        <v>0</v>
      </c>
      <c r="S121" s="74" t="s">
        <v>221</v>
      </c>
      <c r="T121" s="75">
        <v>8.16806612866338</v>
      </c>
      <c r="U121" s="74"/>
      <c r="V121" s="75">
        <v>0</v>
      </c>
      <c r="W121" s="75">
        <v>0</v>
      </c>
      <c r="X121" s="74" t="s">
        <v>221</v>
      </c>
      <c r="Y121" s="75">
        <v>86.201099999999997</v>
      </c>
      <c r="Z121" s="75">
        <v>0</v>
      </c>
      <c r="AA121" s="75">
        <v>0</v>
      </c>
      <c r="AB121" s="74"/>
      <c r="AC121" s="75">
        <v>1.5436267510516E-5</v>
      </c>
      <c r="AD121" s="74"/>
      <c r="AE121" s="75">
        <v>0.75791667653537298</v>
      </c>
      <c r="AF121" s="75">
        <v>0</v>
      </c>
      <c r="AG121" s="75">
        <v>0</v>
      </c>
      <c r="AH121" s="75">
        <v>8.0591958000000002E-3</v>
      </c>
      <c r="AI121" s="74"/>
      <c r="AJ121" s="75">
        <v>0</v>
      </c>
      <c r="AK121" s="75">
        <v>0</v>
      </c>
      <c r="AL121" s="75">
        <v>0</v>
      </c>
      <c r="AM121" s="74"/>
      <c r="AN121" s="75">
        <v>3.3321999999999998</v>
      </c>
      <c r="AO121" s="74"/>
      <c r="AP121" s="74"/>
      <c r="AQ121" s="75">
        <v>0</v>
      </c>
      <c r="AR121" s="75">
        <v>0</v>
      </c>
      <c r="AS121" s="75">
        <v>18.122803999999999</v>
      </c>
      <c r="AT121" s="75">
        <v>0</v>
      </c>
      <c r="AU121" s="74"/>
      <c r="AV121" s="75">
        <v>0</v>
      </c>
      <c r="AW121" s="75">
        <v>6.5216971505007404</v>
      </c>
      <c r="AX121" s="74" t="s">
        <v>221</v>
      </c>
      <c r="AY121" s="74"/>
      <c r="AZ121" s="74"/>
      <c r="BA121" s="75">
        <v>9.7069837724196795</v>
      </c>
      <c r="BB121" s="74"/>
      <c r="BC121" s="74"/>
      <c r="BD121" s="74" t="s">
        <v>221</v>
      </c>
      <c r="BE121" s="75">
        <v>62.300410583941598</v>
      </c>
      <c r="BF121" s="74" t="s">
        <v>221</v>
      </c>
      <c r="BG121" s="75">
        <v>0</v>
      </c>
      <c r="BH121" s="75">
        <v>0</v>
      </c>
      <c r="BI121" s="75">
        <v>0.15815301247800001</v>
      </c>
      <c r="BJ121" s="74"/>
      <c r="BK121" s="75">
        <v>0</v>
      </c>
      <c r="BL121" s="75">
        <v>2.3152887</v>
      </c>
      <c r="BM121" s="74"/>
      <c r="BN121" s="75">
        <v>0</v>
      </c>
      <c r="BO121" s="74" t="s">
        <v>221</v>
      </c>
      <c r="BP121" s="75">
        <v>1.7</v>
      </c>
      <c r="BQ121" s="75">
        <v>0</v>
      </c>
      <c r="BR121" s="74" t="s">
        <v>221</v>
      </c>
      <c r="BS121" s="75">
        <v>0.90569248999999996</v>
      </c>
      <c r="BT121" s="75">
        <v>0</v>
      </c>
      <c r="BU121" s="75">
        <v>0</v>
      </c>
      <c r="BV121" s="74" t="s">
        <v>221</v>
      </c>
      <c r="BW121" s="75">
        <v>257.53199999999998</v>
      </c>
      <c r="BX121" s="74" t="s">
        <v>221</v>
      </c>
      <c r="BY121" s="74"/>
      <c r="BZ121" s="75">
        <v>16.402792938955098</v>
      </c>
      <c r="CA121" s="75">
        <v>0</v>
      </c>
      <c r="CB121" s="74"/>
      <c r="CC121" s="75">
        <v>429.213727301581</v>
      </c>
      <c r="CD121" s="75">
        <v>0</v>
      </c>
      <c r="CE121" s="75">
        <v>0</v>
      </c>
      <c r="CF121" s="74"/>
      <c r="CG121" s="74"/>
      <c r="CH121" s="74"/>
      <c r="CI121" s="75">
        <v>1.327443E-2</v>
      </c>
      <c r="CJ121" s="75">
        <v>24.644501150500702</v>
      </c>
      <c r="CK121" s="75">
        <v>470.27429582103701</v>
      </c>
    </row>
    <row r="122" spans="1:89" ht="15" customHeight="1">
      <c r="A122" s="72" t="s">
        <v>177</v>
      </c>
      <c r="B122" s="72"/>
      <c r="C122" s="72"/>
      <c r="D122" s="73">
        <v>0</v>
      </c>
      <c r="E122" s="72"/>
      <c r="F122" s="73">
        <v>0.36</v>
      </c>
      <c r="G122" s="72"/>
      <c r="H122" s="72"/>
      <c r="I122" s="72"/>
      <c r="J122" s="72"/>
      <c r="K122" s="73">
        <v>0</v>
      </c>
      <c r="L122" s="73">
        <v>0.118129818453121</v>
      </c>
      <c r="M122" s="72" t="s">
        <v>221</v>
      </c>
      <c r="N122" s="73">
        <v>0</v>
      </c>
      <c r="O122" s="72"/>
      <c r="P122" s="73">
        <v>0</v>
      </c>
      <c r="Q122" s="73">
        <v>0</v>
      </c>
      <c r="R122" s="73">
        <v>0</v>
      </c>
      <c r="S122" s="73">
        <v>0</v>
      </c>
      <c r="T122" s="73">
        <v>0</v>
      </c>
      <c r="U122" s="72"/>
      <c r="V122" s="73">
        <v>0</v>
      </c>
      <c r="W122" s="73">
        <v>0</v>
      </c>
      <c r="X122" s="72" t="s">
        <v>221</v>
      </c>
      <c r="Y122" s="73">
        <v>0</v>
      </c>
      <c r="Z122" s="73">
        <v>0</v>
      </c>
      <c r="AA122" s="73">
        <v>0</v>
      </c>
      <c r="AB122" s="72"/>
      <c r="AC122" s="73">
        <v>0</v>
      </c>
      <c r="AD122" s="72"/>
      <c r="AE122" s="73">
        <v>0</v>
      </c>
      <c r="AF122" s="72"/>
      <c r="AG122" s="73">
        <v>0</v>
      </c>
      <c r="AH122" s="73">
        <v>9.3849929999999997E-4</v>
      </c>
      <c r="AI122" s="72"/>
      <c r="AJ122" s="73">
        <v>18.302579999999999</v>
      </c>
      <c r="AK122" s="73">
        <v>0</v>
      </c>
      <c r="AL122" s="73">
        <v>0</v>
      </c>
      <c r="AM122" s="72"/>
      <c r="AN122" s="72"/>
      <c r="AO122" s="72"/>
      <c r="AP122" s="72"/>
      <c r="AQ122" s="72"/>
      <c r="AR122" s="73">
        <v>0</v>
      </c>
      <c r="AS122" s="72"/>
      <c r="AT122" s="73">
        <v>0</v>
      </c>
      <c r="AU122" s="72"/>
      <c r="AV122" s="73">
        <v>0</v>
      </c>
      <c r="AW122" s="73">
        <v>0</v>
      </c>
      <c r="AX122" s="72" t="s">
        <v>221</v>
      </c>
      <c r="AY122" s="72"/>
      <c r="AZ122" s="72"/>
      <c r="BA122" s="72"/>
      <c r="BB122" s="72"/>
      <c r="BC122" s="72"/>
      <c r="BD122" s="73">
        <v>0</v>
      </c>
      <c r="BE122" s="73">
        <v>0</v>
      </c>
      <c r="BF122" s="72" t="s">
        <v>221</v>
      </c>
      <c r="BG122" s="72"/>
      <c r="BH122" s="73">
        <v>8.3731127399226002E-2</v>
      </c>
      <c r="BI122" s="73">
        <v>0</v>
      </c>
      <c r="BJ122" s="72"/>
      <c r="BK122" s="73">
        <v>0</v>
      </c>
      <c r="BL122" s="73">
        <v>0</v>
      </c>
      <c r="BM122" s="72"/>
      <c r="BN122" s="73">
        <v>0</v>
      </c>
      <c r="BO122" s="72" t="s">
        <v>221</v>
      </c>
      <c r="BP122" s="72"/>
      <c r="BQ122" s="73">
        <v>0</v>
      </c>
      <c r="BR122" s="72" t="s">
        <v>221</v>
      </c>
      <c r="BS122" s="73">
        <v>0</v>
      </c>
      <c r="BT122" s="73">
        <v>0</v>
      </c>
      <c r="BU122" s="73">
        <v>0</v>
      </c>
      <c r="BV122" s="72"/>
      <c r="BW122" s="73">
        <v>0</v>
      </c>
      <c r="BX122" s="72" t="s">
        <v>221</v>
      </c>
      <c r="BY122" s="72"/>
      <c r="BZ122" s="73">
        <v>18.302579999999999</v>
      </c>
      <c r="CA122" s="73">
        <v>0</v>
      </c>
      <c r="CB122" s="72"/>
      <c r="CC122" s="73">
        <v>0.56279944515234703</v>
      </c>
      <c r="CD122" s="73">
        <v>0</v>
      </c>
      <c r="CE122" s="73">
        <v>0</v>
      </c>
      <c r="CF122" s="72"/>
      <c r="CG122" s="72"/>
      <c r="CH122" s="72"/>
      <c r="CI122" s="73">
        <v>0</v>
      </c>
      <c r="CJ122" s="73">
        <v>0</v>
      </c>
      <c r="CK122" s="73">
        <v>18.865379445152399</v>
      </c>
    </row>
    <row r="123" spans="1:89" ht="15" customHeight="1">
      <c r="A123" s="72" t="s">
        <v>293</v>
      </c>
      <c r="B123" s="74"/>
      <c r="C123" s="74"/>
      <c r="D123" s="75">
        <v>0</v>
      </c>
      <c r="E123" s="74"/>
      <c r="F123" s="75">
        <v>0</v>
      </c>
      <c r="G123" s="74"/>
      <c r="H123" s="74"/>
      <c r="I123" s="74"/>
      <c r="J123" s="74"/>
      <c r="K123" s="75">
        <v>0</v>
      </c>
      <c r="L123" s="75">
        <v>0</v>
      </c>
      <c r="M123" s="74" t="s">
        <v>221</v>
      </c>
      <c r="N123" s="75">
        <v>0</v>
      </c>
      <c r="O123" s="74"/>
      <c r="P123" s="75">
        <v>0</v>
      </c>
      <c r="Q123" s="75">
        <v>0</v>
      </c>
      <c r="R123" s="75">
        <v>0</v>
      </c>
      <c r="S123" s="75">
        <v>0</v>
      </c>
      <c r="T123" s="75">
        <v>0</v>
      </c>
      <c r="U123" s="74"/>
      <c r="V123" s="75">
        <v>0</v>
      </c>
      <c r="W123" s="75">
        <v>0</v>
      </c>
      <c r="X123" s="74" t="s">
        <v>221</v>
      </c>
      <c r="Y123" s="75">
        <v>0</v>
      </c>
      <c r="Z123" s="75">
        <v>0</v>
      </c>
      <c r="AA123" s="75">
        <v>0</v>
      </c>
      <c r="AB123" s="74"/>
      <c r="AC123" s="75">
        <v>0</v>
      </c>
      <c r="AD123" s="74"/>
      <c r="AE123" s="75">
        <v>0</v>
      </c>
      <c r="AF123" s="75">
        <v>0</v>
      </c>
      <c r="AG123" s="75">
        <v>0</v>
      </c>
      <c r="AH123" s="75">
        <v>0</v>
      </c>
      <c r="AI123" s="74"/>
      <c r="AJ123" s="75">
        <v>0</v>
      </c>
      <c r="AK123" s="75">
        <v>0</v>
      </c>
      <c r="AL123" s="75">
        <v>0</v>
      </c>
      <c r="AM123" s="74"/>
      <c r="AN123" s="74"/>
      <c r="AO123" s="74"/>
      <c r="AP123" s="74"/>
      <c r="AQ123" s="74"/>
      <c r="AR123" s="74"/>
      <c r="AS123" s="74"/>
      <c r="AT123" s="75">
        <v>0</v>
      </c>
      <c r="AU123" s="74"/>
      <c r="AV123" s="75">
        <v>0</v>
      </c>
      <c r="AW123" s="75">
        <v>0</v>
      </c>
      <c r="AX123" s="74" t="s">
        <v>221</v>
      </c>
      <c r="AY123" s="74"/>
      <c r="AZ123" s="74"/>
      <c r="BA123" s="74"/>
      <c r="BB123" s="74"/>
      <c r="BC123" s="74"/>
      <c r="BD123" s="75">
        <v>0</v>
      </c>
      <c r="BE123" s="75">
        <v>0</v>
      </c>
      <c r="BF123" s="74" t="s">
        <v>221</v>
      </c>
      <c r="BG123" s="74"/>
      <c r="BH123" s="75">
        <v>0</v>
      </c>
      <c r="BI123" s="75">
        <v>0</v>
      </c>
      <c r="BJ123" s="74"/>
      <c r="BK123" s="75">
        <v>0</v>
      </c>
      <c r="BL123" s="75">
        <v>0</v>
      </c>
      <c r="BM123" s="74"/>
      <c r="BN123" s="75">
        <v>0</v>
      </c>
      <c r="BO123" s="74" t="s">
        <v>221</v>
      </c>
      <c r="BP123" s="74"/>
      <c r="BQ123" s="75">
        <v>0</v>
      </c>
      <c r="BR123" s="74" t="s">
        <v>221</v>
      </c>
      <c r="BS123" s="75">
        <v>0</v>
      </c>
      <c r="BT123" s="75">
        <v>0</v>
      </c>
      <c r="BU123" s="75">
        <v>0</v>
      </c>
      <c r="BV123" s="74"/>
      <c r="BW123" s="75">
        <v>0</v>
      </c>
      <c r="BX123" s="74" t="s">
        <v>221</v>
      </c>
      <c r="BY123" s="74"/>
      <c r="BZ123" s="75">
        <v>0</v>
      </c>
      <c r="CA123" s="75">
        <v>0</v>
      </c>
      <c r="CB123" s="74"/>
      <c r="CC123" s="75">
        <v>0</v>
      </c>
      <c r="CD123" s="75">
        <v>0</v>
      </c>
      <c r="CE123" s="75">
        <v>0</v>
      </c>
      <c r="CF123" s="74"/>
      <c r="CG123" s="74"/>
      <c r="CH123" s="74"/>
      <c r="CI123" s="75">
        <v>0</v>
      </c>
      <c r="CJ123" s="75">
        <v>0</v>
      </c>
      <c r="CK123" s="75">
        <v>0</v>
      </c>
    </row>
    <row r="124" spans="1:89" ht="15" customHeight="1">
      <c r="A124" s="72" t="s">
        <v>178</v>
      </c>
      <c r="B124" s="73">
        <v>0</v>
      </c>
      <c r="C124" s="72"/>
      <c r="D124" s="73">
        <v>0</v>
      </c>
      <c r="E124" s="72"/>
      <c r="F124" s="73">
        <v>57.510899999999999</v>
      </c>
      <c r="G124" s="73">
        <v>3.6423000000000001</v>
      </c>
      <c r="H124" s="72"/>
      <c r="I124" s="72"/>
      <c r="J124" s="72" t="s">
        <v>221</v>
      </c>
      <c r="K124" s="73">
        <v>0</v>
      </c>
      <c r="L124" s="73">
        <v>43.8883362347675</v>
      </c>
      <c r="M124" s="72" t="s">
        <v>221</v>
      </c>
      <c r="N124" s="73">
        <v>0</v>
      </c>
      <c r="O124" s="72"/>
      <c r="P124" s="73">
        <v>0</v>
      </c>
      <c r="Q124" s="73">
        <v>0</v>
      </c>
      <c r="R124" s="73">
        <v>0</v>
      </c>
      <c r="S124" s="72" t="s">
        <v>221</v>
      </c>
      <c r="T124" s="73">
        <v>14.539157709020801</v>
      </c>
      <c r="U124" s="72"/>
      <c r="V124" s="73">
        <v>139.25727000000001</v>
      </c>
      <c r="W124" s="72" t="s">
        <v>221</v>
      </c>
      <c r="X124" s="73">
        <v>3.8690680161769699</v>
      </c>
      <c r="Y124" s="72" t="s">
        <v>221</v>
      </c>
      <c r="Z124" s="73">
        <v>1.82115E-4</v>
      </c>
      <c r="AA124" s="73">
        <v>0</v>
      </c>
      <c r="AB124" s="72"/>
      <c r="AC124" s="73">
        <v>0.20688843437656801</v>
      </c>
      <c r="AD124" s="73">
        <v>0</v>
      </c>
      <c r="AE124" s="73">
        <v>3.1579861522307198E-2</v>
      </c>
      <c r="AF124" s="72"/>
      <c r="AG124" s="72" t="s">
        <v>221</v>
      </c>
      <c r="AH124" s="73">
        <v>0.37455470639999999</v>
      </c>
      <c r="AI124" s="72"/>
      <c r="AJ124" s="73">
        <v>0.69191000000000003</v>
      </c>
      <c r="AK124" s="73">
        <v>0</v>
      </c>
      <c r="AL124" s="73">
        <v>3.9330769500000001E-2</v>
      </c>
      <c r="AM124" s="72"/>
      <c r="AN124" s="73">
        <v>1.1000000000000001E-3</v>
      </c>
      <c r="AO124" s="72"/>
      <c r="AP124" s="73">
        <v>117.307218092789</v>
      </c>
      <c r="AQ124" s="73">
        <v>0</v>
      </c>
      <c r="AR124" s="73">
        <v>0</v>
      </c>
      <c r="AS124" s="72"/>
      <c r="AT124" s="73">
        <v>0</v>
      </c>
      <c r="AU124" s="72"/>
      <c r="AV124" s="73">
        <v>0</v>
      </c>
      <c r="AW124" s="73">
        <v>0</v>
      </c>
      <c r="AX124" s="72" t="s">
        <v>221</v>
      </c>
      <c r="AY124" s="72"/>
      <c r="AZ124" s="72"/>
      <c r="BA124" s="72"/>
      <c r="BB124" s="72"/>
      <c r="BC124" s="72"/>
      <c r="BD124" s="73">
        <v>0</v>
      </c>
      <c r="BE124" s="73">
        <v>29.0830291970803</v>
      </c>
      <c r="BF124" s="72" t="s">
        <v>221</v>
      </c>
      <c r="BG124" s="73">
        <v>0.92220896170120403</v>
      </c>
      <c r="BH124" s="73">
        <v>48.261748839689801</v>
      </c>
      <c r="BI124" s="73">
        <v>1.6468627523261199</v>
      </c>
      <c r="BJ124" s="72"/>
      <c r="BK124" s="73">
        <v>0.12141</v>
      </c>
      <c r="BL124" s="73">
        <v>1.6366068</v>
      </c>
      <c r="BM124" s="72"/>
      <c r="BN124" s="73">
        <v>0</v>
      </c>
      <c r="BO124" s="72" t="s">
        <v>221</v>
      </c>
      <c r="BP124" s="72"/>
      <c r="BQ124" s="72" t="s">
        <v>221</v>
      </c>
      <c r="BR124" s="72" t="s">
        <v>221</v>
      </c>
      <c r="BS124" s="73">
        <v>0</v>
      </c>
      <c r="BT124" s="73">
        <v>0</v>
      </c>
      <c r="BU124" s="73">
        <v>0</v>
      </c>
      <c r="BV124" s="73">
        <v>19.399999999999999</v>
      </c>
      <c r="BW124" s="72" t="s">
        <v>221</v>
      </c>
      <c r="BX124" s="72" t="s">
        <v>221</v>
      </c>
      <c r="BY124" s="72"/>
      <c r="BZ124" s="73">
        <v>0.72458986152230698</v>
      </c>
      <c r="CA124" s="73">
        <v>0</v>
      </c>
      <c r="CB124" s="72"/>
      <c r="CC124" s="73">
        <v>481.70707262882797</v>
      </c>
      <c r="CD124" s="73">
        <v>0</v>
      </c>
      <c r="CE124" s="73">
        <v>0</v>
      </c>
      <c r="CF124" s="72"/>
      <c r="CG124" s="72"/>
      <c r="CH124" s="73">
        <v>0</v>
      </c>
      <c r="CI124" s="73">
        <v>0</v>
      </c>
      <c r="CJ124" s="73">
        <v>0</v>
      </c>
      <c r="CK124" s="73">
        <v>482.43166249035102</v>
      </c>
    </row>
    <row r="125" spans="1:89" ht="15" customHeight="1">
      <c r="A125" s="72" t="s">
        <v>127</v>
      </c>
      <c r="B125" s="75">
        <v>12.1287197086132</v>
      </c>
      <c r="C125" s="74"/>
      <c r="D125" s="74" t="s">
        <v>221</v>
      </c>
      <c r="E125" s="75">
        <v>0</v>
      </c>
      <c r="F125" s="75">
        <v>40.967700000000001</v>
      </c>
      <c r="G125" s="74" t="s">
        <v>221</v>
      </c>
      <c r="H125" s="74"/>
      <c r="I125" s="74"/>
      <c r="J125" s="74" t="s">
        <v>221</v>
      </c>
      <c r="K125" s="75">
        <v>2.8073466589089699</v>
      </c>
      <c r="L125" s="75">
        <v>11.8502859985078</v>
      </c>
      <c r="M125" s="74" t="s">
        <v>221</v>
      </c>
      <c r="N125" s="75">
        <v>0</v>
      </c>
      <c r="O125" s="74"/>
      <c r="P125" s="75">
        <v>0</v>
      </c>
      <c r="Q125" s="75">
        <v>0</v>
      </c>
      <c r="R125" s="74" t="s">
        <v>221</v>
      </c>
      <c r="S125" s="75">
        <v>0</v>
      </c>
      <c r="T125" s="75">
        <v>0</v>
      </c>
      <c r="U125" s="74"/>
      <c r="V125" s="74" t="s">
        <v>221</v>
      </c>
      <c r="W125" s="75">
        <v>0</v>
      </c>
      <c r="X125" s="75">
        <v>1.1250658731979899</v>
      </c>
      <c r="Y125" s="75">
        <v>0</v>
      </c>
      <c r="Z125" s="75">
        <v>0</v>
      </c>
      <c r="AA125" s="75">
        <v>0</v>
      </c>
      <c r="AB125" s="74"/>
      <c r="AC125" s="75">
        <v>0</v>
      </c>
      <c r="AD125" s="74"/>
      <c r="AE125" s="75">
        <v>0</v>
      </c>
      <c r="AF125" s="75">
        <v>0.29970189000000003</v>
      </c>
      <c r="AG125" s="74" t="s">
        <v>221</v>
      </c>
      <c r="AH125" s="75">
        <v>0.83089483109999995</v>
      </c>
      <c r="AI125" s="74"/>
      <c r="AJ125" s="75">
        <v>0.70479000000000003</v>
      </c>
      <c r="AK125" s="75">
        <v>0</v>
      </c>
      <c r="AL125" s="74" t="s">
        <v>221</v>
      </c>
      <c r="AM125" s="74"/>
      <c r="AN125" s="75">
        <v>1.2200000000000001E-2</v>
      </c>
      <c r="AO125" s="74"/>
      <c r="AP125" s="74" t="s">
        <v>221</v>
      </c>
      <c r="AQ125" s="75">
        <v>0.12961121418244301</v>
      </c>
      <c r="AR125" s="75">
        <v>0</v>
      </c>
      <c r="AS125" s="75">
        <v>1.7</v>
      </c>
      <c r="AT125" s="75">
        <v>0</v>
      </c>
      <c r="AU125" s="74"/>
      <c r="AV125" s="75">
        <v>9.8003936607500108</v>
      </c>
      <c r="AW125" s="75">
        <v>0</v>
      </c>
      <c r="AX125" s="74" t="s">
        <v>221</v>
      </c>
      <c r="AY125" s="74"/>
      <c r="AZ125" s="75">
        <v>27.153879113920301</v>
      </c>
      <c r="BA125" s="75">
        <v>0.42305984753918502</v>
      </c>
      <c r="BB125" s="74" t="s">
        <v>221</v>
      </c>
      <c r="BC125" s="74"/>
      <c r="BD125" s="75">
        <v>0</v>
      </c>
      <c r="BE125" s="75">
        <v>0</v>
      </c>
      <c r="BF125" s="74" t="s">
        <v>221</v>
      </c>
      <c r="BG125" s="75">
        <v>79.201475534338698</v>
      </c>
      <c r="BH125" s="75">
        <v>3.7128339353511701</v>
      </c>
      <c r="BI125" s="75">
        <v>2.18639585366541</v>
      </c>
      <c r="BJ125" s="74"/>
      <c r="BK125" s="75">
        <v>0.84987000000000001</v>
      </c>
      <c r="BL125" s="75">
        <v>0</v>
      </c>
      <c r="BM125" s="74"/>
      <c r="BN125" s="75">
        <v>0</v>
      </c>
      <c r="BO125" s="74" t="s">
        <v>221</v>
      </c>
      <c r="BP125" s="74"/>
      <c r="BQ125" s="75">
        <v>0</v>
      </c>
      <c r="BR125" s="74" t="s">
        <v>221</v>
      </c>
      <c r="BS125" s="75">
        <v>0</v>
      </c>
      <c r="BT125" s="75">
        <v>0</v>
      </c>
      <c r="BU125" s="75">
        <v>0.47483040623492001</v>
      </c>
      <c r="BV125" s="75">
        <v>6.9</v>
      </c>
      <c r="BW125" s="75">
        <v>76.479200000000105</v>
      </c>
      <c r="BX125" s="75">
        <v>1</v>
      </c>
      <c r="BY125" s="74"/>
      <c r="BZ125" s="75">
        <v>1.4397517375391899</v>
      </c>
      <c r="CA125" s="75">
        <v>0</v>
      </c>
      <c r="CB125" s="74"/>
      <c r="CC125" s="75">
        <v>224.233333240344</v>
      </c>
      <c r="CD125" s="75">
        <v>9.8003936607500108</v>
      </c>
      <c r="CE125" s="75">
        <v>1</v>
      </c>
      <c r="CF125" s="74"/>
      <c r="CG125" s="74"/>
      <c r="CH125" s="75">
        <v>12.1287197086132</v>
      </c>
      <c r="CI125" s="75">
        <v>2.8073466589089699</v>
      </c>
      <c r="CJ125" s="75">
        <v>29.328709520155201</v>
      </c>
      <c r="CK125" s="75">
        <v>280.73825452631002</v>
      </c>
    </row>
    <row r="126" spans="1:89" ht="15" customHeight="1">
      <c r="A126" s="72" t="s">
        <v>294</v>
      </c>
      <c r="B126" s="72"/>
      <c r="C126" s="72"/>
      <c r="D126" s="73">
        <v>0</v>
      </c>
      <c r="E126" s="72"/>
      <c r="F126" s="73">
        <v>0</v>
      </c>
      <c r="G126" s="72"/>
      <c r="H126" s="72"/>
      <c r="I126" s="72"/>
      <c r="J126" s="72"/>
      <c r="K126" s="73">
        <v>0.15929027000000001</v>
      </c>
      <c r="L126" s="73">
        <v>0</v>
      </c>
      <c r="M126" s="72" t="s">
        <v>221</v>
      </c>
      <c r="N126" s="73">
        <v>0</v>
      </c>
      <c r="O126" s="72"/>
      <c r="P126" s="73">
        <v>0</v>
      </c>
      <c r="Q126" s="73">
        <v>0</v>
      </c>
      <c r="R126" s="73">
        <v>0</v>
      </c>
      <c r="S126" s="73">
        <v>0</v>
      </c>
      <c r="T126" s="73">
        <v>0</v>
      </c>
      <c r="U126" s="72"/>
      <c r="V126" s="73">
        <v>0</v>
      </c>
      <c r="W126" s="73">
        <v>0</v>
      </c>
      <c r="X126" s="72"/>
      <c r="Y126" s="73">
        <v>0</v>
      </c>
      <c r="Z126" s="73">
        <v>0</v>
      </c>
      <c r="AA126" s="73">
        <v>0</v>
      </c>
      <c r="AB126" s="72"/>
      <c r="AC126" s="73">
        <v>0</v>
      </c>
      <c r="AD126" s="72"/>
      <c r="AE126" s="73">
        <v>0</v>
      </c>
      <c r="AF126" s="72"/>
      <c r="AG126" s="73">
        <v>0</v>
      </c>
      <c r="AH126" s="73">
        <v>0</v>
      </c>
      <c r="AI126" s="72"/>
      <c r="AJ126" s="73">
        <v>0</v>
      </c>
      <c r="AK126" s="73">
        <v>0</v>
      </c>
      <c r="AL126" s="73">
        <v>0</v>
      </c>
      <c r="AM126" s="72"/>
      <c r="AN126" s="72"/>
      <c r="AO126" s="72"/>
      <c r="AP126" s="72"/>
      <c r="AQ126" s="72"/>
      <c r="AR126" s="72"/>
      <c r="AS126" s="72"/>
      <c r="AT126" s="73">
        <v>0</v>
      </c>
      <c r="AU126" s="72"/>
      <c r="AV126" s="73">
        <v>0</v>
      </c>
      <c r="AW126" s="73">
        <v>0</v>
      </c>
      <c r="AX126" s="73">
        <v>0</v>
      </c>
      <c r="AY126" s="72"/>
      <c r="AZ126" s="72"/>
      <c r="BA126" s="72"/>
      <c r="BB126" s="72"/>
      <c r="BC126" s="72"/>
      <c r="BD126" s="73">
        <v>0</v>
      </c>
      <c r="BE126" s="73">
        <v>0</v>
      </c>
      <c r="BF126" s="72" t="s">
        <v>221</v>
      </c>
      <c r="BG126" s="72"/>
      <c r="BH126" s="73">
        <v>0</v>
      </c>
      <c r="BI126" s="73">
        <v>0</v>
      </c>
      <c r="BJ126" s="72"/>
      <c r="BK126" s="73">
        <v>0</v>
      </c>
      <c r="BL126" s="73">
        <v>0</v>
      </c>
      <c r="BM126" s="72"/>
      <c r="BN126" s="73">
        <v>17.9605300083327</v>
      </c>
      <c r="BO126" s="72" t="s">
        <v>221</v>
      </c>
      <c r="BP126" s="72"/>
      <c r="BQ126" s="73">
        <v>0</v>
      </c>
      <c r="BR126" s="72" t="s">
        <v>221</v>
      </c>
      <c r="BS126" s="73">
        <v>0</v>
      </c>
      <c r="BT126" s="73">
        <v>0</v>
      </c>
      <c r="BU126" s="73">
        <v>0</v>
      </c>
      <c r="BV126" s="72"/>
      <c r="BW126" s="73">
        <v>0</v>
      </c>
      <c r="BX126" s="72" t="s">
        <v>221</v>
      </c>
      <c r="BY126" s="72"/>
      <c r="BZ126" s="73">
        <v>0</v>
      </c>
      <c r="CA126" s="73">
        <v>0</v>
      </c>
      <c r="CB126" s="72"/>
      <c r="CC126" s="73">
        <v>0</v>
      </c>
      <c r="CD126" s="73">
        <v>0</v>
      </c>
      <c r="CE126" s="73">
        <v>0</v>
      </c>
      <c r="CF126" s="72"/>
      <c r="CG126" s="72"/>
      <c r="CH126" s="72"/>
      <c r="CI126" s="73">
        <v>0.15929027000000001</v>
      </c>
      <c r="CJ126" s="73">
        <v>17.9605300083327</v>
      </c>
      <c r="CK126" s="73">
        <v>18.1198202783327</v>
      </c>
    </row>
    <row r="127" spans="1:89" ht="15" customHeight="1">
      <c r="A127" s="72" t="s">
        <v>295</v>
      </c>
      <c r="B127" s="74"/>
      <c r="C127" s="74"/>
      <c r="D127" s="74" t="s">
        <v>221</v>
      </c>
      <c r="E127" s="74"/>
      <c r="F127" s="75">
        <v>0</v>
      </c>
      <c r="G127" s="75">
        <v>102.47004</v>
      </c>
      <c r="H127" s="74"/>
      <c r="I127" s="74"/>
      <c r="J127" s="74"/>
      <c r="K127" s="75">
        <v>12.1638615466817</v>
      </c>
      <c r="L127" s="75">
        <v>58.368565033573702</v>
      </c>
      <c r="M127" s="75">
        <v>134.614144800464</v>
      </c>
      <c r="N127" s="74" t="s">
        <v>221</v>
      </c>
      <c r="O127" s="74"/>
      <c r="P127" s="75">
        <v>0</v>
      </c>
      <c r="Q127" s="75">
        <v>0.10042703765472701</v>
      </c>
      <c r="R127" s="74" t="s">
        <v>221</v>
      </c>
      <c r="S127" s="75">
        <v>0</v>
      </c>
      <c r="T127" s="75">
        <v>0</v>
      </c>
      <c r="U127" s="74"/>
      <c r="V127" s="75">
        <v>0</v>
      </c>
      <c r="W127" s="75">
        <v>0</v>
      </c>
      <c r="X127" s="74" t="s">
        <v>221</v>
      </c>
      <c r="Y127" s="75">
        <v>2.4281999999999999</v>
      </c>
      <c r="Z127" s="75">
        <v>17.7212403495</v>
      </c>
      <c r="AA127" s="75">
        <v>0</v>
      </c>
      <c r="AB127" s="74"/>
      <c r="AC127" s="75">
        <v>0</v>
      </c>
      <c r="AD127" s="74"/>
      <c r="AE127" s="75">
        <v>1.6105729376376701</v>
      </c>
      <c r="AF127" s="75">
        <v>1.110284</v>
      </c>
      <c r="AG127" s="75">
        <v>0</v>
      </c>
      <c r="AH127" s="75">
        <v>0</v>
      </c>
      <c r="AI127" s="74" t="s">
        <v>221</v>
      </c>
      <c r="AJ127" s="75">
        <v>0</v>
      </c>
      <c r="AK127" s="75">
        <v>0</v>
      </c>
      <c r="AL127" s="75">
        <v>0</v>
      </c>
      <c r="AM127" s="74"/>
      <c r="AN127" s="74"/>
      <c r="AO127" s="74" t="s">
        <v>221</v>
      </c>
      <c r="AP127" s="74"/>
      <c r="AQ127" s="74"/>
      <c r="AR127" s="74" t="s">
        <v>221</v>
      </c>
      <c r="AS127" s="75">
        <v>33.661596000000003</v>
      </c>
      <c r="AT127" s="75">
        <v>1.85355212832122</v>
      </c>
      <c r="AU127" s="74"/>
      <c r="AV127" s="75">
        <v>0</v>
      </c>
      <c r="AW127" s="75">
        <v>0</v>
      </c>
      <c r="AX127" s="74" t="s">
        <v>221</v>
      </c>
      <c r="AY127" s="74"/>
      <c r="AZ127" s="75">
        <v>0</v>
      </c>
      <c r="BA127" s="74"/>
      <c r="BB127" s="74"/>
      <c r="BC127" s="74"/>
      <c r="BD127" s="74" t="s">
        <v>221</v>
      </c>
      <c r="BE127" s="75">
        <v>0</v>
      </c>
      <c r="BF127" s="74" t="s">
        <v>221</v>
      </c>
      <c r="BG127" s="74" t="s">
        <v>221</v>
      </c>
      <c r="BH127" s="75">
        <v>0</v>
      </c>
      <c r="BI127" s="75">
        <v>0</v>
      </c>
      <c r="BJ127" s="74"/>
      <c r="BK127" s="75">
        <v>0</v>
      </c>
      <c r="BL127" s="75">
        <v>0</v>
      </c>
      <c r="BM127" s="74"/>
      <c r="BN127" s="75">
        <v>14.506581929807099</v>
      </c>
      <c r="BO127" s="74" t="s">
        <v>221</v>
      </c>
      <c r="BP127" s="74"/>
      <c r="BQ127" s="75">
        <v>0</v>
      </c>
      <c r="BR127" s="74" t="s">
        <v>221</v>
      </c>
      <c r="BS127" s="75">
        <v>0</v>
      </c>
      <c r="BT127" s="75">
        <v>0</v>
      </c>
      <c r="BU127" s="74" t="s">
        <v>221</v>
      </c>
      <c r="BV127" s="74"/>
      <c r="BW127" s="74" t="s">
        <v>221</v>
      </c>
      <c r="BX127" s="74" t="s">
        <v>221</v>
      </c>
      <c r="BY127" s="74"/>
      <c r="BZ127" s="75">
        <v>2.7208569376376701</v>
      </c>
      <c r="CA127" s="75">
        <v>134.614144800464</v>
      </c>
      <c r="CB127" s="74"/>
      <c r="CC127" s="75">
        <v>181.08847242072801</v>
      </c>
      <c r="CD127" s="75">
        <v>0</v>
      </c>
      <c r="CE127" s="75">
        <v>1.85355212832122</v>
      </c>
      <c r="CF127" s="74"/>
      <c r="CG127" s="74"/>
      <c r="CH127" s="74"/>
      <c r="CI127" s="75">
        <v>12.1638615466817</v>
      </c>
      <c r="CJ127" s="75">
        <v>48.168177929807101</v>
      </c>
      <c r="CK127" s="75">
        <v>380.60906576363999</v>
      </c>
    </row>
    <row r="128" spans="1:89" ht="15" customHeight="1">
      <c r="A128" s="72" t="s">
        <v>296</v>
      </c>
      <c r="B128" s="72"/>
      <c r="C128" s="72"/>
      <c r="D128" s="73">
        <v>0</v>
      </c>
      <c r="E128" s="72"/>
      <c r="F128" s="73">
        <v>1.52E-2</v>
      </c>
      <c r="G128" s="72" t="s">
        <v>221</v>
      </c>
      <c r="H128" s="72"/>
      <c r="I128" s="72"/>
      <c r="J128" s="72" t="s">
        <v>221</v>
      </c>
      <c r="K128" s="73">
        <v>5.959805E-2</v>
      </c>
      <c r="L128" s="73">
        <v>0.205172842576474</v>
      </c>
      <c r="M128" s="72" t="s">
        <v>221</v>
      </c>
      <c r="N128" s="72" t="s">
        <v>221</v>
      </c>
      <c r="O128" s="72"/>
      <c r="P128" s="73">
        <v>0</v>
      </c>
      <c r="Q128" s="73">
        <v>0</v>
      </c>
      <c r="R128" s="72" t="s">
        <v>221</v>
      </c>
      <c r="S128" s="73">
        <v>0</v>
      </c>
      <c r="T128" s="73">
        <v>0</v>
      </c>
      <c r="U128" s="72"/>
      <c r="V128" s="73">
        <v>0</v>
      </c>
      <c r="W128" s="73">
        <v>0</v>
      </c>
      <c r="X128" s="73">
        <v>14.0095915996818</v>
      </c>
      <c r="Y128" s="72" t="s">
        <v>221</v>
      </c>
      <c r="Z128" s="73">
        <v>0</v>
      </c>
      <c r="AA128" s="73">
        <v>0</v>
      </c>
      <c r="AB128" s="72"/>
      <c r="AC128" s="73">
        <v>0</v>
      </c>
      <c r="AD128" s="72"/>
      <c r="AE128" s="73">
        <v>0</v>
      </c>
      <c r="AF128" s="73">
        <v>0</v>
      </c>
      <c r="AG128" s="72" t="s">
        <v>221</v>
      </c>
      <c r="AH128" s="73">
        <v>0.75196497600000001</v>
      </c>
      <c r="AI128" s="72"/>
      <c r="AJ128" s="73">
        <v>0</v>
      </c>
      <c r="AK128" s="73">
        <v>0</v>
      </c>
      <c r="AL128" s="73">
        <v>0</v>
      </c>
      <c r="AM128" s="72"/>
      <c r="AN128" s="72"/>
      <c r="AO128" s="72"/>
      <c r="AP128" s="72"/>
      <c r="AQ128" s="73">
        <v>0</v>
      </c>
      <c r="AR128" s="72" t="s">
        <v>221</v>
      </c>
      <c r="AS128" s="72"/>
      <c r="AT128" s="73">
        <v>0</v>
      </c>
      <c r="AU128" s="72"/>
      <c r="AV128" s="73">
        <v>4.7995576444567298</v>
      </c>
      <c r="AW128" s="73">
        <v>0</v>
      </c>
      <c r="AX128" s="72" t="s">
        <v>221</v>
      </c>
      <c r="AY128" s="73">
        <v>48.8244563286922</v>
      </c>
      <c r="AZ128" s="72"/>
      <c r="BA128" s="73">
        <v>0</v>
      </c>
      <c r="BB128" s="72"/>
      <c r="BC128" s="72"/>
      <c r="BD128" s="73">
        <v>0</v>
      </c>
      <c r="BE128" s="73">
        <v>0</v>
      </c>
      <c r="BF128" s="72" t="s">
        <v>221</v>
      </c>
      <c r="BG128" s="72" t="s">
        <v>221</v>
      </c>
      <c r="BH128" s="73">
        <v>0</v>
      </c>
      <c r="BI128" s="73">
        <v>0.188200921052572</v>
      </c>
      <c r="BJ128" s="72"/>
      <c r="BK128" s="73">
        <v>0</v>
      </c>
      <c r="BL128" s="73">
        <v>0</v>
      </c>
      <c r="BM128" s="72"/>
      <c r="BN128" s="73">
        <v>61.307578393827797</v>
      </c>
      <c r="BO128" s="72" t="s">
        <v>221</v>
      </c>
      <c r="BP128" s="72"/>
      <c r="BQ128" s="73">
        <v>0</v>
      </c>
      <c r="BR128" s="72" t="s">
        <v>221</v>
      </c>
      <c r="BS128" s="73">
        <v>0</v>
      </c>
      <c r="BT128" s="73">
        <v>0</v>
      </c>
      <c r="BU128" s="73">
        <v>2.8967402694373701</v>
      </c>
      <c r="BV128" s="72"/>
      <c r="BW128" s="73">
        <v>0</v>
      </c>
      <c r="BX128" s="72" t="s">
        <v>221</v>
      </c>
      <c r="BY128" s="72"/>
      <c r="BZ128" s="73">
        <v>0</v>
      </c>
      <c r="CA128" s="73">
        <v>0</v>
      </c>
      <c r="CB128" s="72"/>
      <c r="CC128" s="73">
        <v>15.1701303393108</v>
      </c>
      <c r="CD128" s="73">
        <v>4.7995576444567298</v>
      </c>
      <c r="CE128" s="73">
        <v>0</v>
      </c>
      <c r="CF128" s="72"/>
      <c r="CG128" s="72"/>
      <c r="CH128" s="72"/>
      <c r="CI128" s="73">
        <v>5.959805E-2</v>
      </c>
      <c r="CJ128" s="73">
        <v>113.02877499195699</v>
      </c>
      <c r="CK128" s="73">
        <v>133.05806102572501</v>
      </c>
    </row>
    <row r="129" spans="1:89" s="84" customFormat="1" ht="15" customHeight="1">
      <c r="A129" s="81" t="s">
        <v>92</v>
      </c>
      <c r="B129" s="82">
        <v>16.3250521085542</v>
      </c>
      <c r="C129" s="83"/>
      <c r="D129" s="82">
        <v>410.60861999999997</v>
      </c>
      <c r="E129" s="83"/>
      <c r="F129" s="82">
        <v>41.668500000000002</v>
      </c>
      <c r="G129" s="82">
        <v>0.36423</v>
      </c>
      <c r="H129" s="83"/>
      <c r="I129" s="82">
        <v>0.71299999999999997</v>
      </c>
      <c r="J129" s="82">
        <v>0.35321214011442698</v>
      </c>
      <c r="K129" s="82">
        <v>6.2808109923466002</v>
      </c>
      <c r="L129" s="82">
        <v>56.155185277294201</v>
      </c>
      <c r="M129" s="83" t="s">
        <v>221</v>
      </c>
      <c r="N129" s="82">
        <v>0</v>
      </c>
      <c r="O129" s="83"/>
      <c r="P129" s="82">
        <v>0</v>
      </c>
      <c r="Q129" s="82">
        <v>189.99923394062</v>
      </c>
      <c r="R129" s="82">
        <v>0</v>
      </c>
      <c r="S129" s="83" t="s">
        <v>221</v>
      </c>
      <c r="T129" s="82">
        <v>4.2473943869049604</v>
      </c>
      <c r="U129" s="83"/>
      <c r="V129" s="82">
        <v>14.5692</v>
      </c>
      <c r="W129" s="82">
        <v>0</v>
      </c>
      <c r="X129" s="82">
        <v>41.927853825959701</v>
      </c>
      <c r="Y129" s="82">
        <v>246.4623</v>
      </c>
      <c r="Z129" s="82">
        <v>20.9715608799</v>
      </c>
      <c r="AA129" s="82">
        <v>0</v>
      </c>
      <c r="AB129" s="83"/>
      <c r="AC129" s="82">
        <v>35.571682167252</v>
      </c>
      <c r="AD129" s="83"/>
      <c r="AE129" s="82">
        <v>11.4634897325975</v>
      </c>
      <c r="AF129" s="83"/>
      <c r="AG129" s="82">
        <v>0</v>
      </c>
      <c r="AH129" s="82">
        <v>0</v>
      </c>
      <c r="AI129" s="83" t="s">
        <v>221</v>
      </c>
      <c r="AJ129" s="82">
        <v>123.304</v>
      </c>
      <c r="AK129" s="82">
        <v>8.1072616448326098</v>
      </c>
      <c r="AL129" s="83" t="s">
        <v>221</v>
      </c>
      <c r="AM129" s="83"/>
      <c r="AN129" s="82">
        <v>0.45</v>
      </c>
      <c r="AO129" s="83"/>
      <c r="AP129" s="83" t="s">
        <v>221</v>
      </c>
      <c r="AQ129" s="82">
        <v>13.049870624865299</v>
      </c>
      <c r="AR129" s="82">
        <v>0</v>
      </c>
      <c r="AS129" s="82">
        <v>3.2440000000000002</v>
      </c>
      <c r="AT129" s="82">
        <v>4.01832981322001</v>
      </c>
      <c r="AU129" s="83"/>
      <c r="AV129" s="82">
        <v>0</v>
      </c>
      <c r="AW129" s="82">
        <v>0</v>
      </c>
      <c r="AX129" s="83" t="s">
        <v>221</v>
      </c>
      <c r="AY129" s="83"/>
      <c r="AZ129" s="82">
        <v>0</v>
      </c>
      <c r="BA129" s="83"/>
      <c r="BB129" s="83" t="s">
        <v>221</v>
      </c>
      <c r="BC129" s="83"/>
      <c r="BD129" s="82">
        <v>0</v>
      </c>
      <c r="BE129" s="82">
        <v>24.007755474452601</v>
      </c>
      <c r="BF129" s="83" t="s">
        <v>221</v>
      </c>
      <c r="BG129" s="82">
        <v>11.744602365194799</v>
      </c>
      <c r="BH129" s="82">
        <v>17.406052300954801</v>
      </c>
      <c r="BI129" s="82">
        <v>62.242456688513101</v>
      </c>
      <c r="BJ129" s="83"/>
      <c r="BK129" s="82">
        <v>14.93343</v>
      </c>
      <c r="BL129" s="82">
        <v>4.0720913999999997</v>
      </c>
      <c r="BM129" s="83"/>
      <c r="BN129" s="82">
        <v>13.3840488042863</v>
      </c>
      <c r="BO129" s="83" t="s">
        <v>221</v>
      </c>
      <c r="BP129" s="83"/>
      <c r="BQ129" s="83" t="s">
        <v>221</v>
      </c>
      <c r="BR129" s="83"/>
      <c r="BS129" s="82">
        <v>0.89905599999999997</v>
      </c>
      <c r="BT129" s="82">
        <v>0</v>
      </c>
      <c r="BU129" s="82">
        <v>0</v>
      </c>
      <c r="BV129" s="82">
        <v>3.1</v>
      </c>
      <c r="BW129" s="82">
        <v>650.85360000000003</v>
      </c>
      <c r="BX129" s="83" t="s">
        <v>221</v>
      </c>
      <c r="BY129" s="83"/>
      <c r="BZ129" s="82">
        <v>136.11654573259801</v>
      </c>
      <c r="CA129" s="82">
        <v>8.1072616448326098</v>
      </c>
      <c r="CB129" s="83"/>
      <c r="CC129" s="82">
        <v>1864.3088314720301</v>
      </c>
      <c r="CD129" s="82">
        <v>0</v>
      </c>
      <c r="CE129" s="82">
        <v>4.01832981322001</v>
      </c>
      <c r="CF129" s="83"/>
      <c r="CG129" s="83"/>
      <c r="CH129" s="82">
        <v>16.3250521085542</v>
      </c>
      <c r="CI129" s="82">
        <v>6.9938109923466003</v>
      </c>
      <c r="CJ129" s="82">
        <v>16.628048804286401</v>
      </c>
      <c r="CK129" s="82">
        <v>2052.4978805678602</v>
      </c>
    </row>
    <row r="130" spans="1:89" ht="15" customHeight="1">
      <c r="A130" s="72" t="s">
        <v>179</v>
      </c>
      <c r="B130" s="72"/>
      <c r="C130" s="72"/>
      <c r="D130" s="73">
        <v>0.12141</v>
      </c>
      <c r="E130" s="72"/>
      <c r="F130" s="73">
        <v>40.8508</v>
      </c>
      <c r="G130" s="73">
        <v>2.91384</v>
      </c>
      <c r="H130" s="72"/>
      <c r="I130" s="72"/>
      <c r="J130" s="73">
        <v>11.0588300107883</v>
      </c>
      <c r="K130" s="73">
        <v>3.1120502399999999</v>
      </c>
      <c r="L130" s="73">
        <v>19.9328525242477</v>
      </c>
      <c r="M130" s="72" t="s">
        <v>221</v>
      </c>
      <c r="N130" s="73">
        <v>0</v>
      </c>
      <c r="O130" s="72"/>
      <c r="P130" s="73">
        <v>0</v>
      </c>
      <c r="Q130" s="73">
        <v>7.0877312037215701</v>
      </c>
      <c r="R130" s="73">
        <v>0</v>
      </c>
      <c r="S130" s="73">
        <v>6.7347376718927903</v>
      </c>
      <c r="T130" s="73">
        <v>16.662854902473299</v>
      </c>
      <c r="U130" s="72"/>
      <c r="V130" s="73">
        <v>152.49096</v>
      </c>
      <c r="W130" s="72" t="s">
        <v>221</v>
      </c>
      <c r="X130" s="72" t="s">
        <v>221</v>
      </c>
      <c r="Y130" s="73">
        <v>7.2846000000000002</v>
      </c>
      <c r="Z130" s="73">
        <v>2.54961E-4</v>
      </c>
      <c r="AA130" s="73">
        <v>0</v>
      </c>
      <c r="AB130" s="72"/>
      <c r="AC130" s="73">
        <v>2.39851040018524</v>
      </c>
      <c r="AD130" s="73">
        <v>0</v>
      </c>
      <c r="AE130" s="73">
        <v>0</v>
      </c>
      <c r="AF130" s="72"/>
      <c r="AG130" s="72" t="s">
        <v>221</v>
      </c>
      <c r="AH130" s="73">
        <v>1.2563883171000001</v>
      </c>
      <c r="AI130" s="72"/>
      <c r="AJ130" s="73">
        <v>0.59399999999999997</v>
      </c>
      <c r="AK130" s="73">
        <v>0</v>
      </c>
      <c r="AL130" s="72" t="s">
        <v>221</v>
      </c>
      <c r="AM130" s="72"/>
      <c r="AN130" s="73">
        <v>6.5600000000000006E-2</v>
      </c>
      <c r="AO130" s="73">
        <v>142.0497</v>
      </c>
      <c r="AP130" s="72"/>
      <c r="AQ130" s="73">
        <v>0</v>
      </c>
      <c r="AR130" s="73">
        <v>0</v>
      </c>
      <c r="AS130" s="72"/>
      <c r="AT130" s="73">
        <v>7.7540441418500004E-3</v>
      </c>
      <c r="AU130" s="72"/>
      <c r="AV130" s="73">
        <v>0</v>
      </c>
      <c r="AW130" s="73">
        <v>0</v>
      </c>
      <c r="AX130" s="72" t="s">
        <v>221</v>
      </c>
      <c r="AY130" s="72"/>
      <c r="AZ130" s="72"/>
      <c r="BA130" s="72"/>
      <c r="BB130" s="72"/>
      <c r="BC130" s="72"/>
      <c r="BD130" s="73">
        <v>0</v>
      </c>
      <c r="BE130" s="73">
        <v>36.724452554744502</v>
      </c>
      <c r="BF130" s="72" t="s">
        <v>221</v>
      </c>
      <c r="BG130" s="73">
        <v>7.1878051426711496</v>
      </c>
      <c r="BH130" s="73">
        <v>110.587744787768</v>
      </c>
      <c r="BI130" s="73">
        <v>0.43596995490000001</v>
      </c>
      <c r="BJ130" s="72"/>
      <c r="BK130" s="73">
        <v>0</v>
      </c>
      <c r="BL130" s="73">
        <v>3.3994799999999999E-2</v>
      </c>
      <c r="BM130" s="72"/>
      <c r="BN130" s="73">
        <v>0</v>
      </c>
      <c r="BO130" s="72" t="s">
        <v>221</v>
      </c>
      <c r="BP130" s="72"/>
      <c r="BQ130" s="72" t="s">
        <v>221</v>
      </c>
      <c r="BR130" s="72" t="s">
        <v>221</v>
      </c>
      <c r="BS130" s="73">
        <v>0</v>
      </c>
      <c r="BT130" s="73">
        <v>0</v>
      </c>
      <c r="BU130" s="73">
        <v>0</v>
      </c>
      <c r="BV130" s="73">
        <v>26.3</v>
      </c>
      <c r="BW130" s="72" t="s">
        <v>221</v>
      </c>
      <c r="BX130" s="72" t="s">
        <v>221</v>
      </c>
      <c r="BY130" s="72"/>
      <c r="BZ130" s="73">
        <v>0.65959999999999996</v>
      </c>
      <c r="CA130" s="73">
        <v>0</v>
      </c>
      <c r="CB130" s="72"/>
      <c r="CC130" s="73">
        <v>592.11343723149298</v>
      </c>
      <c r="CD130" s="73">
        <v>0</v>
      </c>
      <c r="CE130" s="73">
        <v>7.7540441418500004E-3</v>
      </c>
      <c r="CF130" s="72"/>
      <c r="CG130" s="72"/>
      <c r="CH130" s="72"/>
      <c r="CI130" s="73">
        <v>3.1120502399999999</v>
      </c>
      <c r="CJ130" s="73">
        <v>0</v>
      </c>
      <c r="CK130" s="73">
        <v>595.89284151563504</v>
      </c>
    </row>
    <row r="131" spans="1:89" s="84" customFormat="1" ht="15" customHeight="1">
      <c r="A131" s="81" t="s">
        <v>126</v>
      </c>
      <c r="B131" s="82">
        <v>0</v>
      </c>
      <c r="C131" s="83"/>
      <c r="D131" s="82">
        <v>5004.6416099999997</v>
      </c>
      <c r="E131" s="82">
        <v>0</v>
      </c>
      <c r="F131" s="82">
        <v>8.5642999999999994</v>
      </c>
      <c r="G131" s="82">
        <v>124446.22128</v>
      </c>
      <c r="H131" s="83"/>
      <c r="I131" s="83"/>
      <c r="J131" s="82">
        <v>35.218788698404303</v>
      </c>
      <c r="K131" s="82">
        <v>12315.762423010599</v>
      </c>
      <c r="L131" s="82">
        <v>681.67122606316798</v>
      </c>
      <c r="M131" s="83" t="s">
        <v>221</v>
      </c>
      <c r="N131" s="83" t="s">
        <v>221</v>
      </c>
      <c r="O131" s="83"/>
      <c r="P131" s="82">
        <v>4.57820689000763</v>
      </c>
      <c r="Q131" s="82">
        <v>271.82746783710297</v>
      </c>
      <c r="R131" s="83" t="s">
        <v>221</v>
      </c>
      <c r="S131" s="82">
        <v>4324.4129806429</v>
      </c>
      <c r="T131" s="82">
        <v>1939.5889829124101</v>
      </c>
      <c r="U131" s="82">
        <v>8.7446181999999997</v>
      </c>
      <c r="V131" s="82">
        <v>166.69593</v>
      </c>
      <c r="W131" s="82">
        <v>3191.2982729999999</v>
      </c>
      <c r="X131" s="82">
        <v>44526.707742663501</v>
      </c>
      <c r="Y131" s="82">
        <v>94378.063500000004</v>
      </c>
      <c r="Z131" s="82">
        <v>2091.5718981732002</v>
      </c>
      <c r="AA131" s="82">
        <v>0</v>
      </c>
      <c r="AB131" s="82">
        <v>272.997796555614</v>
      </c>
      <c r="AC131" s="82">
        <v>16392.7480531008</v>
      </c>
      <c r="AD131" s="82">
        <v>9315.1418852488605</v>
      </c>
      <c r="AE131" s="82">
        <v>352.51020424275401</v>
      </c>
      <c r="AF131" s="82">
        <v>3114.2568194731002</v>
      </c>
      <c r="AG131" s="83" t="s">
        <v>221</v>
      </c>
      <c r="AH131" s="82">
        <v>14446.5261741063</v>
      </c>
      <c r="AI131" s="82">
        <v>8.2891246684350106E-3</v>
      </c>
      <c r="AJ131" s="82">
        <v>71.430000000000007</v>
      </c>
      <c r="AK131" s="82">
        <v>31.502931074417798</v>
      </c>
      <c r="AL131" s="82">
        <v>2.2022984834999999</v>
      </c>
      <c r="AM131" s="83"/>
      <c r="AN131" s="82">
        <v>0.1404</v>
      </c>
      <c r="AO131" s="82">
        <v>152.97659999999999</v>
      </c>
      <c r="AP131" s="82">
        <v>228.27350547786</v>
      </c>
      <c r="AQ131" s="82">
        <v>6.5430407174826204</v>
      </c>
      <c r="AR131" s="82">
        <v>14.525492399999999</v>
      </c>
      <c r="AS131" s="82">
        <v>536.62811377000003</v>
      </c>
      <c r="AT131" s="82">
        <v>1674.00424209977</v>
      </c>
      <c r="AU131" s="82">
        <v>169.299440291114</v>
      </c>
      <c r="AV131" s="82">
        <v>2.0790710533591401</v>
      </c>
      <c r="AW131" s="82">
        <v>0</v>
      </c>
      <c r="AX131" s="82">
        <v>147871.79514</v>
      </c>
      <c r="AY131" s="83"/>
      <c r="AZ131" s="82">
        <v>218.29171381423899</v>
      </c>
      <c r="BA131" s="82">
        <v>0.22347514299422799</v>
      </c>
      <c r="BB131" s="83"/>
      <c r="BC131" s="82">
        <v>0.70606000000000002</v>
      </c>
      <c r="BD131" s="82">
        <v>1.0296978730080499</v>
      </c>
      <c r="BE131" s="82">
        <v>7771.8692974452597</v>
      </c>
      <c r="BF131" s="83" t="s">
        <v>221</v>
      </c>
      <c r="BG131" s="82">
        <v>1019.33926440273</v>
      </c>
      <c r="BH131" s="82">
        <v>4780.97449806442</v>
      </c>
      <c r="BI131" s="82">
        <v>115.46091</v>
      </c>
      <c r="BJ131" s="83"/>
      <c r="BK131" s="82">
        <v>1463.8403699999999</v>
      </c>
      <c r="BL131" s="82">
        <v>316.50494309999999</v>
      </c>
      <c r="BM131" s="83"/>
      <c r="BN131" s="82">
        <v>4114.4292998415503</v>
      </c>
      <c r="BO131" s="82">
        <v>42810.9447014217</v>
      </c>
      <c r="BP131" s="82">
        <v>0.44500000000000001</v>
      </c>
      <c r="BQ131" s="82">
        <v>11066.3598996975</v>
      </c>
      <c r="BR131" s="82">
        <v>46900.929127489602</v>
      </c>
      <c r="BS131" s="82">
        <v>22.352154609999999</v>
      </c>
      <c r="BT131" s="82">
        <v>559</v>
      </c>
      <c r="BU131" s="83" t="s">
        <v>221</v>
      </c>
      <c r="BV131" s="82">
        <v>129.1</v>
      </c>
      <c r="BW131" s="82">
        <v>30663.4768</v>
      </c>
      <c r="BX131" s="82">
        <v>101140</v>
      </c>
      <c r="BY131" s="82">
        <v>22</v>
      </c>
      <c r="BZ131" s="82">
        <v>3562.3877513418602</v>
      </c>
      <c r="CA131" s="82">
        <v>200.81066049020001</v>
      </c>
      <c r="CB131" s="83"/>
      <c r="CC131" s="82">
        <v>617095.01598114695</v>
      </c>
      <c r="CD131" s="82">
        <v>2.0790710533591401</v>
      </c>
      <c r="CE131" s="82">
        <v>103100.324863745</v>
      </c>
      <c r="CF131" s="83"/>
      <c r="CG131" s="83"/>
      <c r="CH131" s="82">
        <v>0</v>
      </c>
      <c r="CI131" s="82">
        <v>12338.4684830106</v>
      </c>
      <c r="CJ131" s="82">
        <v>4869.3491274257904</v>
      </c>
      <c r="CK131" s="82">
        <v>741168.43593821395</v>
      </c>
    </row>
    <row r="132" spans="1:89" ht="15" customHeight="1">
      <c r="A132" s="72" t="s">
        <v>180</v>
      </c>
      <c r="B132" s="72"/>
      <c r="C132" s="72"/>
      <c r="D132" s="73">
        <v>0.12141</v>
      </c>
      <c r="E132" s="72"/>
      <c r="F132" s="73">
        <v>0</v>
      </c>
      <c r="G132" s="72"/>
      <c r="H132" s="72"/>
      <c r="I132" s="72"/>
      <c r="J132" s="72" t="s">
        <v>221</v>
      </c>
      <c r="K132" s="73">
        <v>4.3579477228371397E-2</v>
      </c>
      <c r="L132" s="73">
        <v>2.0828152200945</v>
      </c>
      <c r="M132" s="72" t="s">
        <v>221</v>
      </c>
      <c r="N132" s="73">
        <v>0</v>
      </c>
      <c r="O132" s="72"/>
      <c r="P132" s="73">
        <v>0</v>
      </c>
      <c r="Q132" s="73">
        <v>1.4849779845374</v>
      </c>
      <c r="R132" s="73">
        <v>0</v>
      </c>
      <c r="S132" s="73">
        <v>3.8416834544976801</v>
      </c>
      <c r="T132" s="73">
        <v>0</v>
      </c>
      <c r="U132" s="72"/>
      <c r="V132" s="72" t="s">
        <v>221</v>
      </c>
      <c r="W132" s="73">
        <v>0</v>
      </c>
      <c r="X132" s="73">
        <v>1.74147284999999E-2</v>
      </c>
      <c r="Y132" s="73">
        <v>0</v>
      </c>
      <c r="Z132" s="73">
        <v>0</v>
      </c>
      <c r="AA132" s="73">
        <v>0</v>
      </c>
      <c r="AB132" s="72"/>
      <c r="AC132" s="73">
        <v>8.4968934511635105E-2</v>
      </c>
      <c r="AD132" s="72"/>
      <c r="AE132" s="73">
        <v>0</v>
      </c>
      <c r="AF132" s="73">
        <v>2.4309999999999998E-2</v>
      </c>
      <c r="AG132" s="72" t="s">
        <v>221</v>
      </c>
      <c r="AH132" s="73">
        <v>0</v>
      </c>
      <c r="AI132" s="72"/>
      <c r="AJ132" s="73">
        <v>0</v>
      </c>
      <c r="AK132" s="73">
        <v>0</v>
      </c>
      <c r="AL132" s="73">
        <v>12.0949935020158</v>
      </c>
      <c r="AM132" s="72"/>
      <c r="AN132" s="72"/>
      <c r="AO132" s="72"/>
      <c r="AP132" s="72"/>
      <c r="AQ132" s="72"/>
      <c r="AR132" s="73">
        <v>0</v>
      </c>
      <c r="AS132" s="72"/>
      <c r="AT132" s="73">
        <v>0</v>
      </c>
      <c r="AU132" s="72"/>
      <c r="AV132" s="73">
        <v>0</v>
      </c>
      <c r="AW132" s="73">
        <v>0</v>
      </c>
      <c r="AX132" s="72" t="s">
        <v>221</v>
      </c>
      <c r="AY132" s="72"/>
      <c r="AZ132" s="72"/>
      <c r="BA132" s="72"/>
      <c r="BB132" s="72"/>
      <c r="BC132" s="72"/>
      <c r="BD132" s="73">
        <v>0</v>
      </c>
      <c r="BE132" s="73">
        <v>0</v>
      </c>
      <c r="BF132" s="72" t="s">
        <v>221</v>
      </c>
      <c r="BG132" s="73">
        <v>2.7123792991211901E-2</v>
      </c>
      <c r="BH132" s="73">
        <v>0</v>
      </c>
      <c r="BI132" s="73">
        <v>19.007379496166301</v>
      </c>
      <c r="BJ132" s="72"/>
      <c r="BK132" s="73">
        <v>0.48564000000000002</v>
      </c>
      <c r="BL132" s="73">
        <v>4.8952511999999997</v>
      </c>
      <c r="BM132" s="72"/>
      <c r="BN132" s="73">
        <v>0</v>
      </c>
      <c r="BO132" s="72" t="s">
        <v>221</v>
      </c>
      <c r="BP132" s="72"/>
      <c r="BQ132" s="73">
        <v>0</v>
      </c>
      <c r="BR132" s="72" t="s">
        <v>221</v>
      </c>
      <c r="BS132" s="73">
        <v>0</v>
      </c>
      <c r="BT132" s="73">
        <v>0</v>
      </c>
      <c r="BU132" s="73">
        <v>0</v>
      </c>
      <c r="BV132" s="72"/>
      <c r="BW132" s="73">
        <v>0</v>
      </c>
      <c r="BX132" s="72" t="s">
        <v>221</v>
      </c>
      <c r="BY132" s="72"/>
      <c r="BZ132" s="73">
        <v>2.4309999999999998E-2</v>
      </c>
      <c r="CA132" s="73">
        <v>0</v>
      </c>
      <c r="CB132" s="72"/>
      <c r="CC132" s="73">
        <v>44.143658313314504</v>
      </c>
      <c r="CD132" s="73">
        <v>0</v>
      </c>
      <c r="CE132" s="73">
        <v>0</v>
      </c>
      <c r="CF132" s="72"/>
      <c r="CG132" s="72"/>
      <c r="CH132" s="72"/>
      <c r="CI132" s="73">
        <v>4.3579477228371397E-2</v>
      </c>
      <c r="CJ132" s="73">
        <v>0</v>
      </c>
      <c r="CK132" s="73">
        <v>44.211547790542902</v>
      </c>
    </row>
    <row r="133" spans="1:89" ht="15" customHeight="1">
      <c r="A133" s="72" t="s">
        <v>297</v>
      </c>
      <c r="B133" s="74"/>
      <c r="C133" s="74"/>
      <c r="D133" s="75">
        <v>0</v>
      </c>
      <c r="E133" s="74"/>
      <c r="F133" s="75">
        <v>0</v>
      </c>
      <c r="G133" s="74"/>
      <c r="H133" s="74"/>
      <c r="I133" s="74"/>
      <c r="J133" s="74"/>
      <c r="K133" s="75">
        <v>0</v>
      </c>
      <c r="L133" s="75">
        <v>0</v>
      </c>
      <c r="M133" s="74" t="s">
        <v>221</v>
      </c>
      <c r="N133" s="75">
        <v>0</v>
      </c>
      <c r="O133" s="74"/>
      <c r="P133" s="75">
        <v>0</v>
      </c>
      <c r="Q133" s="75">
        <v>0</v>
      </c>
      <c r="R133" s="75">
        <v>0</v>
      </c>
      <c r="S133" s="75">
        <v>0</v>
      </c>
      <c r="T133" s="75">
        <v>0</v>
      </c>
      <c r="U133" s="74"/>
      <c r="V133" s="75">
        <v>0</v>
      </c>
      <c r="W133" s="75">
        <v>0</v>
      </c>
      <c r="X133" s="74" t="s">
        <v>221</v>
      </c>
      <c r="Y133" s="75">
        <v>2.4281999999999999</v>
      </c>
      <c r="Z133" s="75">
        <v>0</v>
      </c>
      <c r="AA133" s="75">
        <v>0</v>
      </c>
      <c r="AB133" s="74"/>
      <c r="AC133" s="75">
        <v>0</v>
      </c>
      <c r="AD133" s="74"/>
      <c r="AE133" s="75">
        <v>0</v>
      </c>
      <c r="AF133" s="74"/>
      <c r="AG133" s="75">
        <v>0</v>
      </c>
      <c r="AH133" s="75">
        <v>0</v>
      </c>
      <c r="AI133" s="74"/>
      <c r="AJ133" s="75">
        <v>0</v>
      </c>
      <c r="AK133" s="75">
        <v>0</v>
      </c>
      <c r="AL133" s="75">
        <v>0</v>
      </c>
      <c r="AM133" s="74"/>
      <c r="AN133" s="74"/>
      <c r="AO133" s="74"/>
      <c r="AP133" s="74"/>
      <c r="AQ133" s="74"/>
      <c r="AR133" s="74"/>
      <c r="AS133" s="75">
        <v>6.2292094744800002</v>
      </c>
      <c r="AT133" s="75">
        <v>0</v>
      </c>
      <c r="AU133" s="74"/>
      <c r="AV133" s="75">
        <v>0</v>
      </c>
      <c r="AW133" s="75">
        <v>0</v>
      </c>
      <c r="AX133" s="74" t="s">
        <v>221</v>
      </c>
      <c r="AY133" s="74"/>
      <c r="AZ133" s="74"/>
      <c r="BA133" s="74"/>
      <c r="BB133" s="74"/>
      <c r="BC133" s="74"/>
      <c r="BD133" s="75">
        <v>0</v>
      </c>
      <c r="BE133" s="75">
        <v>0</v>
      </c>
      <c r="BF133" s="74" t="s">
        <v>221</v>
      </c>
      <c r="BG133" s="74"/>
      <c r="BH133" s="75">
        <v>0</v>
      </c>
      <c r="BI133" s="75">
        <v>0</v>
      </c>
      <c r="BJ133" s="74"/>
      <c r="BK133" s="75">
        <v>0</v>
      </c>
      <c r="BL133" s="75">
        <v>0</v>
      </c>
      <c r="BM133" s="74"/>
      <c r="BN133" s="75">
        <v>8.6348701963137806E-2</v>
      </c>
      <c r="BO133" s="74" t="s">
        <v>221</v>
      </c>
      <c r="BP133" s="74"/>
      <c r="BQ133" s="75">
        <v>0</v>
      </c>
      <c r="BR133" s="74" t="s">
        <v>221</v>
      </c>
      <c r="BS133" s="75">
        <v>0</v>
      </c>
      <c r="BT133" s="75">
        <v>0</v>
      </c>
      <c r="BU133" s="75">
        <v>0</v>
      </c>
      <c r="BV133" s="74"/>
      <c r="BW133" s="75">
        <v>0</v>
      </c>
      <c r="BX133" s="74" t="s">
        <v>221</v>
      </c>
      <c r="BY133" s="74"/>
      <c r="BZ133" s="75">
        <v>0</v>
      </c>
      <c r="CA133" s="75">
        <v>0</v>
      </c>
      <c r="CB133" s="74"/>
      <c r="CC133" s="75">
        <v>2.4281999999999999</v>
      </c>
      <c r="CD133" s="75">
        <v>0</v>
      </c>
      <c r="CE133" s="75">
        <v>0</v>
      </c>
      <c r="CF133" s="74"/>
      <c r="CG133" s="74"/>
      <c r="CH133" s="74"/>
      <c r="CI133" s="75">
        <v>0</v>
      </c>
      <c r="CJ133" s="75">
        <v>6.3155581764431403</v>
      </c>
      <c r="CK133" s="75">
        <v>8.7437581764431407</v>
      </c>
    </row>
    <row r="134" spans="1:89" ht="15" customHeight="1">
      <c r="A134" s="72" t="s">
        <v>298</v>
      </c>
      <c r="B134" s="72"/>
      <c r="C134" s="72"/>
      <c r="D134" s="73">
        <v>0</v>
      </c>
      <c r="E134" s="72"/>
      <c r="F134" s="73">
        <v>0</v>
      </c>
      <c r="G134" s="72"/>
      <c r="H134" s="72"/>
      <c r="I134" s="72"/>
      <c r="J134" s="72"/>
      <c r="K134" s="73">
        <v>0</v>
      </c>
      <c r="L134" s="73">
        <v>0</v>
      </c>
      <c r="M134" s="72" t="s">
        <v>221</v>
      </c>
      <c r="N134" s="73">
        <v>0</v>
      </c>
      <c r="O134" s="72"/>
      <c r="P134" s="73">
        <v>0</v>
      </c>
      <c r="Q134" s="73">
        <v>0</v>
      </c>
      <c r="R134" s="73">
        <v>0</v>
      </c>
      <c r="S134" s="73">
        <v>0</v>
      </c>
      <c r="T134" s="73">
        <v>0</v>
      </c>
      <c r="U134" s="72"/>
      <c r="V134" s="73">
        <v>0</v>
      </c>
      <c r="W134" s="73">
        <v>0</v>
      </c>
      <c r="X134" s="72" t="s">
        <v>221</v>
      </c>
      <c r="Y134" s="73">
        <v>0</v>
      </c>
      <c r="Z134" s="73">
        <v>0</v>
      </c>
      <c r="AA134" s="73">
        <v>0</v>
      </c>
      <c r="AB134" s="72"/>
      <c r="AC134" s="73">
        <v>0</v>
      </c>
      <c r="AD134" s="72"/>
      <c r="AE134" s="73">
        <v>0</v>
      </c>
      <c r="AF134" s="72"/>
      <c r="AG134" s="73">
        <v>0</v>
      </c>
      <c r="AH134" s="73">
        <v>0</v>
      </c>
      <c r="AI134" s="72"/>
      <c r="AJ134" s="73">
        <v>0</v>
      </c>
      <c r="AK134" s="73">
        <v>0</v>
      </c>
      <c r="AL134" s="73">
        <v>0</v>
      </c>
      <c r="AM134" s="72"/>
      <c r="AN134" s="72"/>
      <c r="AO134" s="72"/>
      <c r="AP134" s="72"/>
      <c r="AQ134" s="72"/>
      <c r="AR134" s="72"/>
      <c r="AS134" s="72"/>
      <c r="AT134" s="73">
        <v>0</v>
      </c>
      <c r="AU134" s="72"/>
      <c r="AV134" s="73">
        <v>0</v>
      </c>
      <c r="AW134" s="73">
        <v>0.30484941431287799</v>
      </c>
      <c r="AX134" s="72" t="s">
        <v>221</v>
      </c>
      <c r="AY134" s="72"/>
      <c r="AZ134" s="73">
        <v>0</v>
      </c>
      <c r="BA134" s="72"/>
      <c r="BB134" s="72"/>
      <c r="BC134" s="72"/>
      <c r="BD134" s="73">
        <v>0</v>
      </c>
      <c r="BE134" s="73">
        <v>0</v>
      </c>
      <c r="BF134" s="72" t="s">
        <v>221</v>
      </c>
      <c r="BG134" s="72"/>
      <c r="BH134" s="73">
        <v>0</v>
      </c>
      <c r="BI134" s="73">
        <v>0</v>
      </c>
      <c r="BJ134" s="72"/>
      <c r="BK134" s="73">
        <v>0</v>
      </c>
      <c r="BL134" s="73">
        <v>0</v>
      </c>
      <c r="BM134" s="72"/>
      <c r="BN134" s="73">
        <v>1.7269740392627599</v>
      </c>
      <c r="BO134" s="72" t="s">
        <v>221</v>
      </c>
      <c r="BP134" s="72"/>
      <c r="BQ134" s="73">
        <v>0</v>
      </c>
      <c r="BR134" s="72" t="s">
        <v>221</v>
      </c>
      <c r="BS134" s="73">
        <v>0</v>
      </c>
      <c r="BT134" s="73">
        <v>0</v>
      </c>
      <c r="BU134" s="72" t="s">
        <v>221</v>
      </c>
      <c r="BV134" s="72"/>
      <c r="BW134" s="72" t="s">
        <v>221</v>
      </c>
      <c r="BX134" s="72" t="s">
        <v>221</v>
      </c>
      <c r="BY134" s="72"/>
      <c r="BZ134" s="73">
        <v>0</v>
      </c>
      <c r="CA134" s="73">
        <v>0</v>
      </c>
      <c r="CB134" s="72"/>
      <c r="CC134" s="73">
        <v>0</v>
      </c>
      <c r="CD134" s="73">
        <v>0</v>
      </c>
      <c r="CE134" s="73">
        <v>0</v>
      </c>
      <c r="CF134" s="72"/>
      <c r="CG134" s="72"/>
      <c r="CH134" s="72"/>
      <c r="CI134" s="73">
        <v>0</v>
      </c>
      <c r="CJ134" s="73">
        <v>2.0318234535756301</v>
      </c>
      <c r="CK134" s="73">
        <v>2.0318234535756301</v>
      </c>
    </row>
    <row r="135" spans="1:89" s="79" customFormat="1" ht="15" customHeight="1">
      <c r="A135" s="76" t="s">
        <v>299</v>
      </c>
      <c r="B135" s="78"/>
      <c r="C135" s="78"/>
      <c r="D135" s="77">
        <v>27.317250000000001</v>
      </c>
      <c r="E135" s="77">
        <v>38.54</v>
      </c>
      <c r="F135" s="77">
        <v>0</v>
      </c>
      <c r="G135" s="77">
        <v>134.40087</v>
      </c>
      <c r="H135" s="78"/>
      <c r="I135" s="78"/>
      <c r="J135" s="77">
        <v>10.2542239123269</v>
      </c>
      <c r="K135" s="77">
        <v>7.5623710674482298</v>
      </c>
      <c r="L135" s="77">
        <v>0.37925889082317799</v>
      </c>
      <c r="M135" s="78" t="s">
        <v>221</v>
      </c>
      <c r="N135" s="77">
        <v>3.0037922877632999E-2</v>
      </c>
      <c r="O135" s="78"/>
      <c r="P135" s="77">
        <v>0</v>
      </c>
      <c r="Q135" s="77">
        <v>0</v>
      </c>
      <c r="R135" s="77">
        <v>0</v>
      </c>
      <c r="S135" s="78" t="s">
        <v>221</v>
      </c>
      <c r="T135" s="77">
        <v>7.18789819322377</v>
      </c>
      <c r="U135" s="77">
        <v>0</v>
      </c>
      <c r="V135" s="78" t="s">
        <v>221</v>
      </c>
      <c r="W135" s="77">
        <v>0</v>
      </c>
      <c r="X135" s="77">
        <v>41.372262324354899</v>
      </c>
      <c r="Y135" s="77">
        <v>392.15429999999998</v>
      </c>
      <c r="Z135" s="77">
        <v>0.34262266229999999</v>
      </c>
      <c r="AA135" s="77">
        <v>0</v>
      </c>
      <c r="AB135" s="78"/>
      <c r="AC135" s="77">
        <v>23.848226758769702</v>
      </c>
      <c r="AD135" s="78"/>
      <c r="AE135" s="77">
        <v>74.181094715899704</v>
      </c>
      <c r="AF135" s="77">
        <v>1679.4460854951001</v>
      </c>
      <c r="AG135" s="78" t="s">
        <v>221</v>
      </c>
      <c r="AH135" s="77">
        <v>25.264900151100001</v>
      </c>
      <c r="AI135" s="77">
        <v>2.1468832891246699</v>
      </c>
      <c r="AJ135" s="77">
        <v>60.569400000000002</v>
      </c>
      <c r="AK135" s="77">
        <v>451.64006790211101</v>
      </c>
      <c r="AL135" s="77">
        <v>0</v>
      </c>
      <c r="AM135" s="78"/>
      <c r="AN135" s="78"/>
      <c r="AO135" s="78" t="s">
        <v>221</v>
      </c>
      <c r="AP135" s="78"/>
      <c r="AQ135" s="77">
        <v>0</v>
      </c>
      <c r="AR135" s="78" t="s">
        <v>221</v>
      </c>
      <c r="AS135" s="77">
        <v>4959.3445891000001</v>
      </c>
      <c r="AT135" s="77">
        <v>50.081970076416098</v>
      </c>
      <c r="AU135" s="78"/>
      <c r="AV135" s="77">
        <v>1.3602432955488</v>
      </c>
      <c r="AW135" s="77">
        <v>293.88087338892001</v>
      </c>
      <c r="AX135" s="77">
        <v>5528.2829400000001</v>
      </c>
      <c r="AY135" s="78"/>
      <c r="AZ135" s="77">
        <v>3.3739981140971202E-2</v>
      </c>
      <c r="BA135" s="77">
        <v>6.5484687224389004</v>
      </c>
      <c r="BB135" s="78"/>
      <c r="BC135" s="78"/>
      <c r="BD135" s="77">
        <v>122.488185842289</v>
      </c>
      <c r="BE135" s="77">
        <v>8.8104470802919703</v>
      </c>
      <c r="BF135" s="78" t="s">
        <v>221</v>
      </c>
      <c r="BG135" s="78"/>
      <c r="BH135" s="78" t="s">
        <v>221</v>
      </c>
      <c r="BI135" s="77">
        <v>0</v>
      </c>
      <c r="BJ135" s="78"/>
      <c r="BK135" s="77">
        <v>60.94782</v>
      </c>
      <c r="BL135" s="77">
        <v>1.8211499999999999E-2</v>
      </c>
      <c r="BM135" s="77">
        <v>6.8716476000000002</v>
      </c>
      <c r="BN135" s="77">
        <v>80.304292825718093</v>
      </c>
      <c r="BO135" s="78" t="s">
        <v>221</v>
      </c>
      <c r="BP135" s="77">
        <v>160.74299999999999</v>
      </c>
      <c r="BQ135" s="78" t="s">
        <v>221</v>
      </c>
      <c r="BR135" s="78" t="s">
        <v>221</v>
      </c>
      <c r="BS135" s="77">
        <v>558.57748365907798</v>
      </c>
      <c r="BT135" s="77">
        <v>12</v>
      </c>
      <c r="BU135" s="78" t="s">
        <v>221</v>
      </c>
      <c r="BV135" s="78"/>
      <c r="BW135" s="77">
        <v>432.34160000000003</v>
      </c>
      <c r="BX135" s="77">
        <v>376</v>
      </c>
      <c r="BY135" s="77">
        <v>111</v>
      </c>
      <c r="BZ135" s="77">
        <v>2701.0937184347999</v>
      </c>
      <c r="CA135" s="77">
        <v>453.81698911411303</v>
      </c>
      <c r="CB135" s="78"/>
      <c r="CC135" s="77">
        <v>6704.9228314731899</v>
      </c>
      <c r="CD135" s="77">
        <v>1.3602432955488</v>
      </c>
      <c r="CE135" s="77">
        <v>426.08197007641598</v>
      </c>
      <c r="CF135" s="78"/>
      <c r="CG135" s="77">
        <v>6.8716476000000002</v>
      </c>
      <c r="CH135" s="78"/>
      <c r="CI135" s="77">
        <v>118.562371067448</v>
      </c>
      <c r="CJ135" s="77">
        <v>5333.5634952957798</v>
      </c>
      <c r="CK135" s="77">
        <v>15746.273266357301</v>
      </c>
    </row>
    <row r="136" spans="1:89" ht="15" customHeight="1">
      <c r="A136" s="72" t="s">
        <v>300</v>
      </c>
      <c r="B136" s="72"/>
      <c r="C136" s="72"/>
      <c r="D136" s="73">
        <v>0</v>
      </c>
      <c r="E136" s="72"/>
      <c r="F136" s="73">
        <v>0</v>
      </c>
      <c r="G136" s="72"/>
      <c r="H136" s="72"/>
      <c r="I136" s="72"/>
      <c r="J136" s="72"/>
      <c r="K136" s="73">
        <v>0</v>
      </c>
      <c r="L136" s="73">
        <v>0</v>
      </c>
      <c r="M136" s="72" t="s">
        <v>221</v>
      </c>
      <c r="N136" s="73">
        <v>0</v>
      </c>
      <c r="O136" s="72"/>
      <c r="P136" s="73">
        <v>0</v>
      </c>
      <c r="Q136" s="73">
        <v>0</v>
      </c>
      <c r="R136" s="73">
        <v>0</v>
      </c>
      <c r="S136" s="73">
        <v>0</v>
      </c>
      <c r="T136" s="73">
        <v>0</v>
      </c>
      <c r="U136" s="72"/>
      <c r="V136" s="73">
        <v>0</v>
      </c>
      <c r="W136" s="73">
        <v>0</v>
      </c>
      <c r="X136" s="72" t="s">
        <v>221</v>
      </c>
      <c r="Y136" s="73">
        <v>0</v>
      </c>
      <c r="Z136" s="73">
        <v>0</v>
      </c>
      <c r="AA136" s="73">
        <v>0</v>
      </c>
      <c r="AB136" s="72"/>
      <c r="AC136" s="73">
        <v>0</v>
      </c>
      <c r="AD136" s="72"/>
      <c r="AE136" s="73">
        <v>0</v>
      </c>
      <c r="AF136" s="72"/>
      <c r="AG136" s="73">
        <v>0</v>
      </c>
      <c r="AH136" s="73">
        <v>0</v>
      </c>
      <c r="AI136" s="72"/>
      <c r="AJ136" s="73">
        <v>0</v>
      </c>
      <c r="AK136" s="73">
        <v>0</v>
      </c>
      <c r="AL136" s="73">
        <v>0</v>
      </c>
      <c r="AM136" s="72"/>
      <c r="AN136" s="72"/>
      <c r="AO136" s="72"/>
      <c r="AP136" s="72"/>
      <c r="AQ136" s="72"/>
      <c r="AR136" s="72"/>
      <c r="AS136" s="72"/>
      <c r="AT136" s="73">
        <v>0</v>
      </c>
      <c r="AU136" s="72"/>
      <c r="AV136" s="73">
        <v>0</v>
      </c>
      <c r="AW136" s="73">
        <v>0</v>
      </c>
      <c r="AX136" s="72" t="s">
        <v>221</v>
      </c>
      <c r="AY136" s="72"/>
      <c r="AZ136" s="72"/>
      <c r="BA136" s="72"/>
      <c r="BB136" s="72"/>
      <c r="BC136" s="72"/>
      <c r="BD136" s="73">
        <v>0</v>
      </c>
      <c r="BE136" s="73">
        <v>0</v>
      </c>
      <c r="BF136" s="72" t="s">
        <v>221</v>
      </c>
      <c r="BG136" s="72"/>
      <c r="BH136" s="73">
        <v>0</v>
      </c>
      <c r="BI136" s="73">
        <v>0</v>
      </c>
      <c r="BJ136" s="72"/>
      <c r="BK136" s="73">
        <v>0</v>
      </c>
      <c r="BL136" s="73">
        <v>0</v>
      </c>
      <c r="BM136" s="72"/>
      <c r="BN136" s="73">
        <v>0</v>
      </c>
      <c r="BO136" s="72" t="s">
        <v>221</v>
      </c>
      <c r="BP136" s="73">
        <v>8.0760000000000005</v>
      </c>
      <c r="BQ136" s="73">
        <v>0</v>
      </c>
      <c r="BR136" s="72" t="s">
        <v>221</v>
      </c>
      <c r="BS136" s="73">
        <v>0.18872700000000001</v>
      </c>
      <c r="BT136" s="73">
        <v>0</v>
      </c>
      <c r="BU136" s="73">
        <v>0</v>
      </c>
      <c r="BV136" s="72"/>
      <c r="BW136" s="72" t="s">
        <v>221</v>
      </c>
      <c r="BX136" s="72" t="s">
        <v>221</v>
      </c>
      <c r="BY136" s="72"/>
      <c r="BZ136" s="73">
        <v>8.2647270000000006</v>
      </c>
      <c r="CA136" s="73">
        <v>0</v>
      </c>
      <c r="CB136" s="72"/>
      <c r="CC136" s="73">
        <v>0</v>
      </c>
      <c r="CD136" s="73">
        <v>0</v>
      </c>
      <c r="CE136" s="73">
        <v>0</v>
      </c>
      <c r="CF136" s="72"/>
      <c r="CG136" s="72"/>
      <c r="CH136" s="72"/>
      <c r="CI136" s="73">
        <v>0</v>
      </c>
      <c r="CJ136" s="73">
        <v>0</v>
      </c>
      <c r="CK136" s="73">
        <v>8.2647270000000006</v>
      </c>
    </row>
    <row r="137" spans="1:89" ht="15" customHeight="1">
      <c r="A137" s="72" t="s">
        <v>301</v>
      </c>
      <c r="B137" s="74"/>
      <c r="C137" s="74"/>
      <c r="D137" s="75">
        <v>0</v>
      </c>
      <c r="E137" s="74"/>
      <c r="F137" s="75">
        <v>0</v>
      </c>
      <c r="G137" s="74" t="s">
        <v>221</v>
      </c>
      <c r="H137" s="74"/>
      <c r="I137" s="74"/>
      <c r="J137" s="74"/>
      <c r="K137" s="75">
        <v>0</v>
      </c>
      <c r="L137" s="75">
        <v>0</v>
      </c>
      <c r="M137" s="74" t="s">
        <v>221</v>
      </c>
      <c r="N137" s="75">
        <v>0</v>
      </c>
      <c r="O137" s="74"/>
      <c r="P137" s="75">
        <v>0</v>
      </c>
      <c r="Q137" s="75">
        <v>0</v>
      </c>
      <c r="R137" s="75">
        <v>0</v>
      </c>
      <c r="S137" s="75">
        <v>0</v>
      </c>
      <c r="T137" s="75">
        <v>0</v>
      </c>
      <c r="U137" s="74"/>
      <c r="V137" s="75">
        <v>0</v>
      </c>
      <c r="W137" s="75">
        <v>0</v>
      </c>
      <c r="X137" s="74" t="s">
        <v>221</v>
      </c>
      <c r="Y137" s="75">
        <v>0</v>
      </c>
      <c r="Z137" s="75">
        <v>0</v>
      </c>
      <c r="AA137" s="75">
        <v>0</v>
      </c>
      <c r="AB137" s="74"/>
      <c r="AC137" s="75">
        <v>0</v>
      </c>
      <c r="AD137" s="74"/>
      <c r="AE137" s="75">
        <v>0</v>
      </c>
      <c r="AF137" s="74"/>
      <c r="AG137" s="75">
        <v>0</v>
      </c>
      <c r="AH137" s="75">
        <v>0</v>
      </c>
      <c r="AI137" s="74"/>
      <c r="AJ137" s="75">
        <v>0</v>
      </c>
      <c r="AK137" s="75">
        <v>0</v>
      </c>
      <c r="AL137" s="75">
        <v>0</v>
      </c>
      <c r="AM137" s="74"/>
      <c r="AN137" s="74"/>
      <c r="AO137" s="74"/>
      <c r="AP137" s="74"/>
      <c r="AQ137" s="74"/>
      <c r="AR137" s="74"/>
      <c r="AS137" s="75">
        <v>0</v>
      </c>
      <c r="AT137" s="75">
        <v>0</v>
      </c>
      <c r="AU137" s="74"/>
      <c r="AV137" s="75">
        <v>0.36494332319601902</v>
      </c>
      <c r="AW137" s="75">
        <v>0</v>
      </c>
      <c r="AX137" s="74" t="s">
        <v>221</v>
      </c>
      <c r="AY137" s="75">
        <v>23.820870880255899</v>
      </c>
      <c r="AZ137" s="74"/>
      <c r="BA137" s="74"/>
      <c r="BB137" s="74"/>
      <c r="BC137" s="74"/>
      <c r="BD137" s="75">
        <v>0</v>
      </c>
      <c r="BE137" s="75">
        <v>0</v>
      </c>
      <c r="BF137" s="74" t="s">
        <v>221</v>
      </c>
      <c r="BG137" s="74"/>
      <c r="BH137" s="75">
        <v>0</v>
      </c>
      <c r="BI137" s="75">
        <v>0</v>
      </c>
      <c r="BJ137" s="74"/>
      <c r="BK137" s="75">
        <v>0</v>
      </c>
      <c r="BL137" s="75">
        <v>0</v>
      </c>
      <c r="BM137" s="74"/>
      <c r="BN137" s="75">
        <v>0</v>
      </c>
      <c r="BO137" s="74" t="s">
        <v>221</v>
      </c>
      <c r="BP137" s="74"/>
      <c r="BQ137" s="75">
        <v>0</v>
      </c>
      <c r="BR137" s="74" t="s">
        <v>221</v>
      </c>
      <c r="BS137" s="75">
        <v>0</v>
      </c>
      <c r="BT137" s="75">
        <v>0</v>
      </c>
      <c r="BU137" s="75">
        <v>0</v>
      </c>
      <c r="BV137" s="74"/>
      <c r="BW137" s="75">
        <v>0</v>
      </c>
      <c r="BX137" s="74" t="s">
        <v>221</v>
      </c>
      <c r="BY137" s="74"/>
      <c r="BZ137" s="75">
        <v>0</v>
      </c>
      <c r="CA137" s="75">
        <v>0</v>
      </c>
      <c r="CB137" s="74"/>
      <c r="CC137" s="75">
        <v>0</v>
      </c>
      <c r="CD137" s="75">
        <v>0.36494332319601902</v>
      </c>
      <c r="CE137" s="75">
        <v>0</v>
      </c>
      <c r="CF137" s="74"/>
      <c r="CG137" s="74"/>
      <c r="CH137" s="74"/>
      <c r="CI137" s="75">
        <v>0</v>
      </c>
      <c r="CJ137" s="75">
        <v>23.820870880255899</v>
      </c>
      <c r="CK137" s="75">
        <v>24.185814203451901</v>
      </c>
    </row>
    <row r="138" spans="1:89" ht="15" customHeight="1">
      <c r="A138" s="72" t="s">
        <v>136</v>
      </c>
      <c r="B138" s="72"/>
      <c r="C138" s="72"/>
      <c r="D138" s="73">
        <v>46.985669999999999</v>
      </c>
      <c r="E138" s="73">
        <v>370.48</v>
      </c>
      <c r="F138" s="73">
        <v>0</v>
      </c>
      <c r="G138" s="73">
        <v>222.66594000000001</v>
      </c>
      <c r="H138" s="72"/>
      <c r="I138" s="72"/>
      <c r="J138" s="73">
        <v>0</v>
      </c>
      <c r="K138" s="73">
        <v>10.5761122224768</v>
      </c>
      <c r="L138" s="73">
        <v>271.08928127331501</v>
      </c>
      <c r="M138" s="72" t="s">
        <v>221</v>
      </c>
      <c r="N138" s="73">
        <v>0</v>
      </c>
      <c r="O138" s="72"/>
      <c r="P138" s="73">
        <v>0</v>
      </c>
      <c r="Q138" s="73">
        <v>152.86696438868901</v>
      </c>
      <c r="R138" s="73">
        <v>0</v>
      </c>
      <c r="S138" s="73">
        <v>348.03407199789802</v>
      </c>
      <c r="T138" s="73">
        <v>248.309210311367</v>
      </c>
      <c r="U138" s="72"/>
      <c r="V138" s="73">
        <v>129.05883</v>
      </c>
      <c r="W138" s="72" t="s">
        <v>221</v>
      </c>
      <c r="X138" s="72" t="s">
        <v>221</v>
      </c>
      <c r="Y138" s="73">
        <v>220.96619999999999</v>
      </c>
      <c r="Z138" s="73">
        <v>0.90922006440000003</v>
      </c>
      <c r="AA138" s="73">
        <v>0</v>
      </c>
      <c r="AB138" s="72"/>
      <c r="AC138" s="73">
        <v>307.53444603094999</v>
      </c>
      <c r="AD138" s="73">
        <v>115.156592250589</v>
      </c>
      <c r="AE138" s="73">
        <v>6.3159723044614494E-2</v>
      </c>
      <c r="AF138" s="72"/>
      <c r="AG138" s="73">
        <v>1866.0717</v>
      </c>
      <c r="AH138" s="73">
        <v>507.30609771180002</v>
      </c>
      <c r="AI138" s="72"/>
      <c r="AJ138" s="73">
        <v>3.3889999999999998</v>
      </c>
      <c r="AK138" s="73">
        <v>31.773993813682701</v>
      </c>
      <c r="AL138" s="73">
        <v>0.55593290553300001</v>
      </c>
      <c r="AM138" s="72"/>
      <c r="AN138" s="72"/>
      <c r="AO138" s="73">
        <v>133.55099999999999</v>
      </c>
      <c r="AP138" s="72" t="s">
        <v>221</v>
      </c>
      <c r="AQ138" s="73">
        <v>2.0176679773103098E-2</v>
      </c>
      <c r="AR138" s="72"/>
      <c r="AS138" s="73">
        <v>24.963757999999999</v>
      </c>
      <c r="AT138" s="73">
        <v>8.4628661023621898</v>
      </c>
      <c r="AU138" s="72"/>
      <c r="AV138" s="73">
        <v>0</v>
      </c>
      <c r="AW138" s="73">
        <v>0</v>
      </c>
      <c r="AX138" s="72" t="s">
        <v>221</v>
      </c>
      <c r="AY138" s="72"/>
      <c r="AZ138" s="72"/>
      <c r="BA138" s="72"/>
      <c r="BB138" s="72"/>
      <c r="BC138" s="72"/>
      <c r="BD138" s="73">
        <v>0</v>
      </c>
      <c r="BE138" s="73">
        <v>147.46806569343099</v>
      </c>
      <c r="BF138" s="72" t="s">
        <v>221</v>
      </c>
      <c r="BG138" s="73">
        <v>72.963003146359995</v>
      </c>
      <c r="BH138" s="73">
        <v>32.0512050878881</v>
      </c>
      <c r="BI138" s="73">
        <v>1.3414014287392699</v>
      </c>
      <c r="BJ138" s="72"/>
      <c r="BK138" s="73">
        <v>22.582260000000002</v>
      </c>
      <c r="BL138" s="73">
        <v>1.0538388000000001</v>
      </c>
      <c r="BM138" s="72"/>
      <c r="BN138" s="73">
        <v>140.74838419991499</v>
      </c>
      <c r="BO138" s="72" t="s">
        <v>221</v>
      </c>
      <c r="BP138" s="73">
        <v>0</v>
      </c>
      <c r="BQ138" s="72" t="s">
        <v>221</v>
      </c>
      <c r="BR138" s="72" t="s">
        <v>221</v>
      </c>
      <c r="BS138" s="73">
        <v>1.2140869599999999</v>
      </c>
      <c r="BT138" s="73">
        <v>2</v>
      </c>
      <c r="BU138" s="73">
        <v>0</v>
      </c>
      <c r="BV138" s="72" t="s">
        <v>221</v>
      </c>
      <c r="BW138" s="73">
        <v>783.52160000000094</v>
      </c>
      <c r="BX138" s="72" t="s">
        <v>221</v>
      </c>
      <c r="BY138" s="72"/>
      <c r="BZ138" s="73">
        <v>375.14624668304498</v>
      </c>
      <c r="CA138" s="73">
        <v>31.773993813682701</v>
      </c>
      <c r="CB138" s="72"/>
      <c r="CC138" s="73">
        <v>5634.0627077707304</v>
      </c>
      <c r="CD138" s="73">
        <v>0</v>
      </c>
      <c r="CE138" s="73">
        <v>8.4628661023621898</v>
      </c>
      <c r="CF138" s="72"/>
      <c r="CG138" s="72"/>
      <c r="CH138" s="72"/>
      <c r="CI138" s="73">
        <v>10.5761122224768</v>
      </c>
      <c r="CJ138" s="73">
        <v>165.71214219991501</v>
      </c>
      <c r="CK138" s="73">
        <v>6225.7340687922197</v>
      </c>
    </row>
    <row r="139" spans="1:89" ht="15" customHeight="1">
      <c r="A139" s="72" t="s">
        <v>302</v>
      </c>
      <c r="B139" s="74"/>
      <c r="C139" s="74"/>
      <c r="D139" s="75">
        <v>0</v>
      </c>
      <c r="E139" s="75">
        <v>0</v>
      </c>
      <c r="F139" s="75">
        <v>0</v>
      </c>
      <c r="G139" s="75">
        <v>30.352499999999999</v>
      </c>
      <c r="H139" s="74"/>
      <c r="I139" s="74"/>
      <c r="J139" s="74"/>
      <c r="K139" s="75">
        <v>1.2640467721820601</v>
      </c>
      <c r="L139" s="75">
        <v>33.809997513056501</v>
      </c>
      <c r="M139" s="74" t="s">
        <v>221</v>
      </c>
      <c r="N139" s="75">
        <v>0</v>
      </c>
      <c r="O139" s="74"/>
      <c r="P139" s="75">
        <v>0</v>
      </c>
      <c r="Q139" s="75">
        <v>0</v>
      </c>
      <c r="R139" s="74" t="s">
        <v>221</v>
      </c>
      <c r="S139" s="75">
        <v>0</v>
      </c>
      <c r="T139" s="75">
        <v>0</v>
      </c>
      <c r="U139" s="74"/>
      <c r="V139" s="74" t="s">
        <v>221</v>
      </c>
      <c r="W139" s="75">
        <v>0</v>
      </c>
      <c r="X139" s="74" t="s">
        <v>221</v>
      </c>
      <c r="Y139" s="75">
        <v>0</v>
      </c>
      <c r="Z139" s="75">
        <v>0</v>
      </c>
      <c r="AA139" s="75">
        <v>0</v>
      </c>
      <c r="AB139" s="74"/>
      <c r="AC139" s="75">
        <v>1031.19547717362</v>
      </c>
      <c r="AD139" s="74"/>
      <c r="AE139" s="75">
        <v>0</v>
      </c>
      <c r="AF139" s="74"/>
      <c r="AG139" s="75">
        <v>0</v>
      </c>
      <c r="AH139" s="75">
        <v>0</v>
      </c>
      <c r="AI139" s="74"/>
      <c r="AJ139" s="75">
        <v>3.7379999999999997E-2</v>
      </c>
      <c r="AK139" s="75">
        <v>0</v>
      </c>
      <c r="AL139" s="75">
        <v>0</v>
      </c>
      <c r="AM139" s="74"/>
      <c r="AN139" s="74"/>
      <c r="AO139" s="74" t="s">
        <v>221</v>
      </c>
      <c r="AP139" s="74" t="s">
        <v>221</v>
      </c>
      <c r="AQ139" s="75">
        <v>0</v>
      </c>
      <c r="AR139" s="74"/>
      <c r="AS139" s="75">
        <v>0</v>
      </c>
      <c r="AT139" s="75">
        <v>0</v>
      </c>
      <c r="AU139" s="74"/>
      <c r="AV139" s="75">
        <v>0</v>
      </c>
      <c r="AW139" s="75">
        <v>0</v>
      </c>
      <c r="AX139" s="74" t="s">
        <v>221</v>
      </c>
      <c r="AY139" s="74"/>
      <c r="AZ139" s="74"/>
      <c r="BA139" s="74"/>
      <c r="BB139" s="74"/>
      <c r="BC139" s="74"/>
      <c r="BD139" s="74" t="s">
        <v>221</v>
      </c>
      <c r="BE139" s="75">
        <v>29.254105839416098</v>
      </c>
      <c r="BF139" s="74" t="s">
        <v>221</v>
      </c>
      <c r="BG139" s="75">
        <v>3.9871975697081501</v>
      </c>
      <c r="BH139" s="75">
        <v>5.0296952910430299</v>
      </c>
      <c r="BI139" s="75">
        <v>0.182115</v>
      </c>
      <c r="BJ139" s="74"/>
      <c r="BK139" s="75">
        <v>0</v>
      </c>
      <c r="BL139" s="75">
        <v>0</v>
      </c>
      <c r="BM139" s="74"/>
      <c r="BN139" s="75">
        <v>0</v>
      </c>
      <c r="BO139" s="74" t="s">
        <v>221</v>
      </c>
      <c r="BP139" s="74"/>
      <c r="BQ139" s="75">
        <v>0</v>
      </c>
      <c r="BR139" s="74" t="s">
        <v>221</v>
      </c>
      <c r="BS139" s="75">
        <v>0</v>
      </c>
      <c r="BT139" s="75">
        <v>0</v>
      </c>
      <c r="BU139" s="75">
        <v>0</v>
      </c>
      <c r="BV139" s="74" t="s">
        <v>221</v>
      </c>
      <c r="BW139" s="74" t="s">
        <v>221</v>
      </c>
      <c r="BX139" s="74" t="s">
        <v>221</v>
      </c>
      <c r="BY139" s="74"/>
      <c r="BZ139" s="75">
        <v>3.7379999999999997E-2</v>
      </c>
      <c r="CA139" s="75">
        <v>0</v>
      </c>
      <c r="CB139" s="74"/>
      <c r="CC139" s="75">
        <v>1133.8110883868401</v>
      </c>
      <c r="CD139" s="75">
        <v>0</v>
      </c>
      <c r="CE139" s="75">
        <v>0</v>
      </c>
      <c r="CF139" s="74"/>
      <c r="CG139" s="74"/>
      <c r="CH139" s="74"/>
      <c r="CI139" s="75">
        <v>1.2640467721820601</v>
      </c>
      <c r="CJ139" s="75">
        <v>0</v>
      </c>
      <c r="CK139" s="75">
        <v>1135.11251515903</v>
      </c>
    </row>
    <row r="140" spans="1:89" ht="15" customHeight="1">
      <c r="A140" s="72" t="s">
        <v>303</v>
      </c>
      <c r="B140" s="72"/>
      <c r="C140" s="72"/>
      <c r="D140" s="73">
        <v>0</v>
      </c>
      <c r="E140" s="72"/>
      <c r="F140" s="73">
        <v>0</v>
      </c>
      <c r="G140" s="72"/>
      <c r="H140" s="72"/>
      <c r="I140" s="72"/>
      <c r="J140" s="72"/>
      <c r="K140" s="73">
        <v>0</v>
      </c>
      <c r="L140" s="73">
        <v>0</v>
      </c>
      <c r="M140" s="72" t="s">
        <v>221</v>
      </c>
      <c r="N140" s="73">
        <v>0</v>
      </c>
      <c r="O140" s="72"/>
      <c r="P140" s="73">
        <v>0</v>
      </c>
      <c r="Q140" s="73">
        <v>0</v>
      </c>
      <c r="R140" s="73">
        <v>0</v>
      </c>
      <c r="S140" s="72"/>
      <c r="T140" s="73">
        <v>0</v>
      </c>
      <c r="U140" s="72"/>
      <c r="V140" s="73">
        <v>0</v>
      </c>
      <c r="W140" s="73">
        <v>0</v>
      </c>
      <c r="X140" s="72"/>
      <c r="Y140" s="73">
        <v>0</v>
      </c>
      <c r="Z140" s="73">
        <v>0</v>
      </c>
      <c r="AA140" s="73">
        <v>0</v>
      </c>
      <c r="AB140" s="72"/>
      <c r="AC140" s="72"/>
      <c r="AD140" s="72"/>
      <c r="AE140" s="73">
        <v>0</v>
      </c>
      <c r="AF140" s="72"/>
      <c r="AG140" s="72"/>
      <c r="AH140" s="73">
        <v>0</v>
      </c>
      <c r="AI140" s="72"/>
      <c r="AJ140" s="73">
        <v>0</v>
      </c>
      <c r="AK140" s="73">
        <v>0</v>
      </c>
      <c r="AL140" s="73">
        <v>0</v>
      </c>
      <c r="AM140" s="72"/>
      <c r="AN140" s="72"/>
      <c r="AO140" s="72"/>
      <c r="AP140" s="72"/>
      <c r="AQ140" s="72"/>
      <c r="AR140" s="72"/>
      <c r="AS140" s="72"/>
      <c r="AT140" s="73">
        <v>0</v>
      </c>
      <c r="AU140" s="72"/>
      <c r="AV140" s="73">
        <v>0</v>
      </c>
      <c r="AW140" s="73">
        <v>0</v>
      </c>
      <c r="AX140" s="73">
        <v>0</v>
      </c>
      <c r="AY140" s="72"/>
      <c r="AZ140" s="72"/>
      <c r="BA140" s="72"/>
      <c r="BB140" s="72"/>
      <c r="BC140" s="72"/>
      <c r="BD140" s="73">
        <v>0</v>
      </c>
      <c r="BE140" s="72"/>
      <c r="BF140" s="72" t="s">
        <v>221</v>
      </c>
      <c r="BG140" s="72"/>
      <c r="BH140" s="73">
        <v>0</v>
      </c>
      <c r="BI140" s="72"/>
      <c r="BJ140" s="72"/>
      <c r="BK140" s="73">
        <v>0</v>
      </c>
      <c r="BL140" s="72"/>
      <c r="BM140" s="72"/>
      <c r="BN140" s="73">
        <v>0</v>
      </c>
      <c r="BO140" s="72" t="s">
        <v>221</v>
      </c>
      <c r="BP140" s="72"/>
      <c r="BQ140" s="73">
        <v>0</v>
      </c>
      <c r="BR140" s="72"/>
      <c r="BS140" s="73">
        <v>0</v>
      </c>
      <c r="BT140" s="73">
        <v>0</v>
      </c>
      <c r="BU140" s="73">
        <v>0</v>
      </c>
      <c r="BV140" s="72"/>
      <c r="BW140" s="73">
        <v>0</v>
      </c>
      <c r="BX140" s="72"/>
      <c r="BY140" s="72"/>
      <c r="BZ140" s="73">
        <v>0</v>
      </c>
      <c r="CA140" s="73">
        <v>0</v>
      </c>
      <c r="CB140" s="72"/>
      <c r="CC140" s="73">
        <v>0</v>
      </c>
      <c r="CD140" s="73">
        <v>0</v>
      </c>
      <c r="CE140" s="73">
        <v>0</v>
      </c>
      <c r="CF140" s="72"/>
      <c r="CG140" s="72"/>
      <c r="CH140" s="72"/>
      <c r="CI140" s="73">
        <v>0</v>
      </c>
      <c r="CJ140" s="73">
        <v>0</v>
      </c>
      <c r="CK140" s="73">
        <v>0</v>
      </c>
    </row>
    <row r="141" spans="1:89" ht="15" customHeight="1">
      <c r="A141" s="72" t="s">
        <v>304</v>
      </c>
      <c r="B141" s="74"/>
      <c r="C141" s="74"/>
      <c r="D141" s="75">
        <v>0</v>
      </c>
      <c r="E141" s="74"/>
      <c r="F141" s="75">
        <v>0</v>
      </c>
      <c r="G141" s="75">
        <v>7.7702400000000003</v>
      </c>
      <c r="H141" s="74"/>
      <c r="I141" s="74"/>
      <c r="J141" s="74"/>
      <c r="K141" s="75">
        <v>0</v>
      </c>
      <c r="L141" s="75">
        <v>0</v>
      </c>
      <c r="M141" s="74" t="s">
        <v>221</v>
      </c>
      <c r="N141" s="75">
        <v>0</v>
      </c>
      <c r="O141" s="74"/>
      <c r="P141" s="75">
        <v>0</v>
      </c>
      <c r="Q141" s="75">
        <v>0</v>
      </c>
      <c r="R141" s="75">
        <v>0</v>
      </c>
      <c r="S141" s="75">
        <v>0</v>
      </c>
      <c r="T141" s="75">
        <v>0</v>
      </c>
      <c r="U141" s="74"/>
      <c r="V141" s="75">
        <v>0</v>
      </c>
      <c r="W141" s="75">
        <v>0</v>
      </c>
      <c r="X141" s="74" t="s">
        <v>221</v>
      </c>
      <c r="Y141" s="75">
        <v>0</v>
      </c>
      <c r="Z141" s="75">
        <v>0</v>
      </c>
      <c r="AA141" s="75">
        <v>0</v>
      </c>
      <c r="AB141" s="74"/>
      <c r="AC141" s="75">
        <v>0</v>
      </c>
      <c r="AD141" s="74"/>
      <c r="AE141" s="75">
        <v>0.17368923837269001</v>
      </c>
      <c r="AF141" s="75">
        <v>0</v>
      </c>
      <c r="AG141" s="75">
        <v>0</v>
      </c>
      <c r="AH141" s="75">
        <v>0</v>
      </c>
      <c r="AI141" s="74"/>
      <c r="AJ141" s="75">
        <v>0</v>
      </c>
      <c r="AK141" s="75">
        <v>0</v>
      </c>
      <c r="AL141" s="75">
        <v>0</v>
      </c>
      <c r="AM141" s="74"/>
      <c r="AN141" s="74"/>
      <c r="AO141" s="74"/>
      <c r="AP141" s="74"/>
      <c r="AQ141" s="74"/>
      <c r="AR141" s="74" t="s">
        <v>221</v>
      </c>
      <c r="AS141" s="74"/>
      <c r="AT141" s="75">
        <v>1.4398033903227501</v>
      </c>
      <c r="AU141" s="74"/>
      <c r="AV141" s="75">
        <v>0</v>
      </c>
      <c r="AW141" s="75">
        <v>4.59925735067254E-2</v>
      </c>
      <c r="AX141" s="74" t="s">
        <v>221</v>
      </c>
      <c r="AY141" s="74"/>
      <c r="AZ141" s="74"/>
      <c r="BA141" s="74"/>
      <c r="BB141" s="74"/>
      <c r="BC141" s="74"/>
      <c r="BD141" s="75">
        <v>0</v>
      </c>
      <c r="BE141" s="75">
        <v>0</v>
      </c>
      <c r="BF141" s="74" t="s">
        <v>221</v>
      </c>
      <c r="BG141" s="74"/>
      <c r="BH141" s="75">
        <v>0</v>
      </c>
      <c r="BI141" s="75">
        <v>0</v>
      </c>
      <c r="BJ141" s="74"/>
      <c r="BK141" s="75">
        <v>0</v>
      </c>
      <c r="BL141" s="75">
        <v>0</v>
      </c>
      <c r="BM141" s="74"/>
      <c r="BN141" s="75">
        <v>0</v>
      </c>
      <c r="BO141" s="74" t="s">
        <v>221</v>
      </c>
      <c r="BP141" s="74"/>
      <c r="BQ141" s="75">
        <v>0</v>
      </c>
      <c r="BR141" s="74" t="s">
        <v>221</v>
      </c>
      <c r="BS141" s="75">
        <v>0</v>
      </c>
      <c r="BT141" s="75">
        <v>0</v>
      </c>
      <c r="BU141" s="75">
        <v>0</v>
      </c>
      <c r="BV141" s="74"/>
      <c r="BW141" s="75">
        <v>0</v>
      </c>
      <c r="BX141" s="74" t="s">
        <v>221</v>
      </c>
      <c r="BY141" s="74"/>
      <c r="BZ141" s="75">
        <v>0.17368923837269001</v>
      </c>
      <c r="CA141" s="75">
        <v>0</v>
      </c>
      <c r="CB141" s="74"/>
      <c r="CC141" s="75">
        <v>7.7702400000000003</v>
      </c>
      <c r="CD141" s="75">
        <v>0</v>
      </c>
      <c r="CE141" s="75">
        <v>1.4398033903227501</v>
      </c>
      <c r="CF141" s="74"/>
      <c r="CG141" s="74"/>
      <c r="CH141" s="74"/>
      <c r="CI141" s="75">
        <v>0</v>
      </c>
      <c r="CJ141" s="75">
        <v>4.59925735067254E-2</v>
      </c>
      <c r="CK141" s="75">
        <v>9.4297252022021691</v>
      </c>
    </row>
    <row r="142" spans="1:89" s="84" customFormat="1" ht="15" customHeight="1">
      <c r="A142" s="81" t="s">
        <v>181</v>
      </c>
      <c r="B142" s="81"/>
      <c r="C142" s="81"/>
      <c r="D142" s="81" t="s">
        <v>221</v>
      </c>
      <c r="E142" s="85">
        <v>3.9</v>
      </c>
      <c r="F142" s="85">
        <v>0</v>
      </c>
      <c r="G142" s="85">
        <v>15.17625</v>
      </c>
      <c r="H142" s="81"/>
      <c r="I142" s="81"/>
      <c r="J142" s="81"/>
      <c r="K142" s="85">
        <v>49.683424759447298</v>
      </c>
      <c r="L142" s="85">
        <v>0</v>
      </c>
      <c r="M142" s="81" t="s">
        <v>221</v>
      </c>
      <c r="N142" s="85">
        <v>0</v>
      </c>
      <c r="O142" s="81"/>
      <c r="P142" s="85">
        <v>3.28967410702223</v>
      </c>
      <c r="Q142" s="85">
        <v>0</v>
      </c>
      <c r="R142" s="85">
        <v>0</v>
      </c>
      <c r="S142" s="81" t="s">
        <v>221</v>
      </c>
      <c r="T142" s="85">
        <v>0</v>
      </c>
      <c r="U142" s="85">
        <v>4.0191328899999998</v>
      </c>
      <c r="V142" s="85">
        <v>0</v>
      </c>
      <c r="W142" s="85">
        <v>0</v>
      </c>
      <c r="X142" s="85">
        <v>285.24397254742303</v>
      </c>
      <c r="Y142" s="85">
        <v>0</v>
      </c>
      <c r="Z142" s="85">
        <v>0</v>
      </c>
      <c r="AA142" s="85">
        <v>0</v>
      </c>
      <c r="AB142" s="81"/>
      <c r="AC142" s="85">
        <v>0.23105391116428101</v>
      </c>
      <c r="AD142" s="81"/>
      <c r="AE142" s="85">
        <v>3853.3904928826901</v>
      </c>
      <c r="AF142" s="85">
        <v>89.137643494700001</v>
      </c>
      <c r="AG142" s="85">
        <v>0</v>
      </c>
      <c r="AH142" s="85">
        <v>0</v>
      </c>
      <c r="AI142" s="81" t="s">
        <v>221</v>
      </c>
      <c r="AJ142" s="85">
        <v>4.218</v>
      </c>
      <c r="AK142" s="85">
        <v>0</v>
      </c>
      <c r="AL142" s="81" t="s">
        <v>221</v>
      </c>
      <c r="AM142" s="81"/>
      <c r="AN142" s="81"/>
      <c r="AO142" s="81"/>
      <c r="AP142" s="81" t="s">
        <v>221</v>
      </c>
      <c r="AQ142" s="85">
        <v>9.0486285630018704E-2</v>
      </c>
      <c r="AR142" s="85">
        <v>0</v>
      </c>
      <c r="AS142" s="81"/>
      <c r="AT142" s="85">
        <v>0.30698665576300999</v>
      </c>
      <c r="AU142" s="81"/>
      <c r="AV142" s="85">
        <v>5.14238319048936</v>
      </c>
      <c r="AW142" s="85">
        <v>913.71187030884403</v>
      </c>
      <c r="AX142" s="81" t="s">
        <v>221</v>
      </c>
      <c r="AY142" s="81"/>
      <c r="AZ142" s="85">
        <v>15.3584900695427</v>
      </c>
      <c r="BA142" s="85">
        <v>24.4827222358265</v>
      </c>
      <c r="BB142" s="81"/>
      <c r="BC142" s="81"/>
      <c r="BD142" s="81" t="s">
        <v>221</v>
      </c>
      <c r="BE142" s="85">
        <v>5.5314781021897801</v>
      </c>
      <c r="BF142" s="81" t="s">
        <v>221</v>
      </c>
      <c r="BG142" s="81" t="s">
        <v>221</v>
      </c>
      <c r="BH142" s="85">
        <v>15.556033644684501</v>
      </c>
      <c r="BI142" s="85">
        <v>3.3387750000000001E-2</v>
      </c>
      <c r="BJ142" s="85">
        <v>1.8163816253410201</v>
      </c>
      <c r="BK142" s="85">
        <v>0</v>
      </c>
      <c r="BL142" s="85">
        <v>0</v>
      </c>
      <c r="BM142" s="81"/>
      <c r="BN142" s="85">
        <v>363.614383966773</v>
      </c>
      <c r="BO142" s="81" t="s">
        <v>221</v>
      </c>
      <c r="BP142" s="85">
        <v>509.9</v>
      </c>
      <c r="BQ142" s="85">
        <v>0</v>
      </c>
      <c r="BR142" s="81" t="s">
        <v>221</v>
      </c>
      <c r="BS142" s="85">
        <v>432.51044122000002</v>
      </c>
      <c r="BT142" s="85">
        <v>0</v>
      </c>
      <c r="BU142" s="85">
        <v>122.70044236913699</v>
      </c>
      <c r="BV142" s="81" t="s">
        <v>221</v>
      </c>
      <c r="BW142" s="85">
        <v>271.57920000000001</v>
      </c>
      <c r="BX142" s="81" t="s">
        <v>221</v>
      </c>
      <c r="BY142" s="81"/>
      <c r="BZ142" s="85">
        <v>4917.53929983322</v>
      </c>
      <c r="CA142" s="85">
        <v>0</v>
      </c>
      <c r="CB142" s="81"/>
      <c r="CC142" s="85">
        <v>593.44186224109103</v>
      </c>
      <c r="CD142" s="85">
        <v>5.14238319048936</v>
      </c>
      <c r="CE142" s="85">
        <v>7.6157936527852401</v>
      </c>
      <c r="CF142" s="81"/>
      <c r="CG142" s="81"/>
      <c r="CH142" s="81"/>
      <c r="CI142" s="85">
        <v>49.683424759447298</v>
      </c>
      <c r="CJ142" s="85">
        <v>1417.2015683396401</v>
      </c>
      <c r="CK142" s="85">
        <v>6990.6243320166705</v>
      </c>
    </row>
    <row r="143" spans="1:89" ht="15" customHeight="1">
      <c r="A143" s="72" t="s">
        <v>305</v>
      </c>
      <c r="B143" s="74"/>
      <c r="C143" s="74"/>
      <c r="D143" s="75">
        <v>0</v>
      </c>
      <c r="E143" s="74"/>
      <c r="F143" s="75">
        <v>0</v>
      </c>
      <c r="G143" s="74"/>
      <c r="H143" s="74"/>
      <c r="I143" s="74"/>
      <c r="J143" s="74"/>
      <c r="K143" s="75">
        <v>0</v>
      </c>
      <c r="L143" s="75">
        <v>0</v>
      </c>
      <c r="M143" s="74" t="s">
        <v>221</v>
      </c>
      <c r="N143" s="75">
        <v>0</v>
      </c>
      <c r="O143" s="74"/>
      <c r="P143" s="75">
        <v>0</v>
      </c>
      <c r="Q143" s="75">
        <v>0</v>
      </c>
      <c r="R143" s="75">
        <v>0</v>
      </c>
      <c r="S143" s="74"/>
      <c r="T143" s="75">
        <v>0</v>
      </c>
      <c r="U143" s="74"/>
      <c r="V143" s="75">
        <v>0</v>
      </c>
      <c r="W143" s="75">
        <v>0</v>
      </c>
      <c r="X143" s="74"/>
      <c r="Y143" s="75">
        <v>0</v>
      </c>
      <c r="Z143" s="75">
        <v>0</v>
      </c>
      <c r="AA143" s="75">
        <v>0</v>
      </c>
      <c r="AB143" s="74"/>
      <c r="AC143" s="74"/>
      <c r="AD143" s="74"/>
      <c r="AE143" s="75">
        <v>0</v>
      </c>
      <c r="AF143" s="74"/>
      <c r="AG143" s="74"/>
      <c r="AH143" s="75">
        <v>0</v>
      </c>
      <c r="AI143" s="74"/>
      <c r="AJ143" s="75">
        <v>0</v>
      </c>
      <c r="AK143" s="75">
        <v>0</v>
      </c>
      <c r="AL143" s="75">
        <v>0</v>
      </c>
      <c r="AM143" s="74"/>
      <c r="AN143" s="74"/>
      <c r="AO143" s="74"/>
      <c r="AP143" s="74"/>
      <c r="AQ143" s="74"/>
      <c r="AR143" s="74"/>
      <c r="AS143" s="74"/>
      <c r="AT143" s="75">
        <v>0</v>
      </c>
      <c r="AU143" s="74"/>
      <c r="AV143" s="75">
        <v>0</v>
      </c>
      <c r="AW143" s="75">
        <v>0</v>
      </c>
      <c r="AX143" s="75">
        <v>0</v>
      </c>
      <c r="AY143" s="74"/>
      <c r="AZ143" s="74"/>
      <c r="BA143" s="74"/>
      <c r="BB143" s="74"/>
      <c r="BC143" s="74"/>
      <c r="BD143" s="75">
        <v>0</v>
      </c>
      <c r="BE143" s="74"/>
      <c r="BF143" s="74" t="s">
        <v>221</v>
      </c>
      <c r="BG143" s="74"/>
      <c r="BH143" s="75">
        <v>0</v>
      </c>
      <c r="BI143" s="74"/>
      <c r="BJ143" s="74"/>
      <c r="BK143" s="75">
        <v>0</v>
      </c>
      <c r="BL143" s="74"/>
      <c r="BM143" s="74"/>
      <c r="BN143" s="75">
        <v>0</v>
      </c>
      <c r="BO143" s="74" t="s">
        <v>221</v>
      </c>
      <c r="BP143" s="74"/>
      <c r="BQ143" s="75">
        <v>0</v>
      </c>
      <c r="BR143" s="74" t="s">
        <v>221</v>
      </c>
      <c r="BS143" s="75">
        <v>0</v>
      </c>
      <c r="BT143" s="75">
        <v>0</v>
      </c>
      <c r="BU143" s="75">
        <v>0</v>
      </c>
      <c r="BV143" s="74"/>
      <c r="BW143" s="75">
        <v>0</v>
      </c>
      <c r="BX143" s="74" t="s">
        <v>221</v>
      </c>
      <c r="BY143" s="74"/>
      <c r="BZ143" s="75">
        <v>0</v>
      </c>
      <c r="CA143" s="75">
        <v>0</v>
      </c>
      <c r="CB143" s="74"/>
      <c r="CC143" s="75">
        <v>0</v>
      </c>
      <c r="CD143" s="75">
        <v>0</v>
      </c>
      <c r="CE143" s="75">
        <v>0</v>
      </c>
      <c r="CF143" s="74"/>
      <c r="CG143" s="74"/>
      <c r="CH143" s="74"/>
      <c r="CI143" s="75">
        <v>0</v>
      </c>
      <c r="CJ143" s="75">
        <v>0</v>
      </c>
      <c r="CK143" s="75">
        <v>0</v>
      </c>
    </row>
    <row r="144" spans="1:89" s="79" customFormat="1" ht="15" customHeight="1">
      <c r="A144" s="76" t="s">
        <v>182</v>
      </c>
      <c r="B144" s="76"/>
      <c r="C144" s="76"/>
      <c r="D144" s="80">
        <v>20.51829</v>
      </c>
      <c r="E144" s="80">
        <v>0</v>
      </c>
      <c r="F144" s="80">
        <v>0</v>
      </c>
      <c r="G144" s="80">
        <v>67.989599999999996</v>
      </c>
      <c r="H144" s="76"/>
      <c r="I144" s="80">
        <v>4.3977476099999997</v>
      </c>
      <c r="J144" s="76" t="s">
        <v>221</v>
      </c>
      <c r="K144" s="80">
        <v>12794.1604693842</v>
      </c>
      <c r="L144" s="80">
        <v>2.4869435463814999E-2</v>
      </c>
      <c r="M144" s="76" t="s">
        <v>221</v>
      </c>
      <c r="N144" s="80">
        <v>0</v>
      </c>
      <c r="O144" s="76"/>
      <c r="P144" s="80">
        <v>562.45079632437603</v>
      </c>
      <c r="Q144" s="80">
        <v>0</v>
      </c>
      <c r="R144" s="80">
        <v>0</v>
      </c>
      <c r="S144" s="80">
        <v>30.6299816063765</v>
      </c>
      <c r="T144" s="80">
        <v>4.7374783546247601</v>
      </c>
      <c r="U144" s="80">
        <v>31.899763969999999</v>
      </c>
      <c r="V144" s="76" t="s">
        <v>221</v>
      </c>
      <c r="W144" s="76" t="s">
        <v>221</v>
      </c>
      <c r="X144" s="76" t="s">
        <v>221</v>
      </c>
      <c r="Y144" s="80">
        <v>414.00810000000001</v>
      </c>
      <c r="Z144" s="80">
        <v>0.1833473115</v>
      </c>
      <c r="AA144" s="80">
        <v>79.571921421248405</v>
      </c>
      <c r="AB144" s="80">
        <v>571.39205342684897</v>
      </c>
      <c r="AC144" s="80">
        <v>31.161625438968901</v>
      </c>
      <c r="AD144" s="80">
        <v>0</v>
      </c>
      <c r="AE144" s="80">
        <v>21.663785004302799</v>
      </c>
      <c r="AF144" s="80">
        <v>0.55041539429999997</v>
      </c>
      <c r="AG144" s="80">
        <v>265.8879</v>
      </c>
      <c r="AH144" s="80">
        <v>43.613805918600001</v>
      </c>
      <c r="AI144" s="80">
        <v>0.68799734748010599</v>
      </c>
      <c r="AJ144" s="80">
        <v>0</v>
      </c>
      <c r="AK144" s="80">
        <v>0.59475975254730695</v>
      </c>
      <c r="AL144" s="80">
        <v>0</v>
      </c>
      <c r="AM144" s="76"/>
      <c r="AN144" s="76"/>
      <c r="AO144" s="76" t="s">
        <v>221</v>
      </c>
      <c r="AP144" s="76" t="s">
        <v>221</v>
      </c>
      <c r="AQ144" s="76"/>
      <c r="AR144" s="76" t="s">
        <v>221</v>
      </c>
      <c r="AS144" s="76"/>
      <c r="AT144" s="76"/>
      <c r="AU144" s="76"/>
      <c r="AV144" s="80">
        <v>0.199059994470556</v>
      </c>
      <c r="AW144" s="80">
        <v>0</v>
      </c>
      <c r="AX144" s="80">
        <v>7104.06333</v>
      </c>
      <c r="AY144" s="76"/>
      <c r="AZ144" s="76"/>
      <c r="BA144" s="76"/>
      <c r="BB144" s="80">
        <v>262.89999999999998</v>
      </c>
      <c r="BC144" s="80">
        <v>1.8329599999999999</v>
      </c>
      <c r="BD144" s="80">
        <v>0.41267476522401803</v>
      </c>
      <c r="BE144" s="80">
        <v>18.732892335766401</v>
      </c>
      <c r="BF144" s="76" t="s">
        <v>221</v>
      </c>
      <c r="BG144" s="76" t="s">
        <v>221</v>
      </c>
      <c r="BH144" s="76" t="s">
        <v>221</v>
      </c>
      <c r="BI144" s="80">
        <v>0</v>
      </c>
      <c r="BJ144" s="76"/>
      <c r="BK144" s="80">
        <v>2.3067899999999999</v>
      </c>
      <c r="BL144" s="80">
        <v>0.1651176</v>
      </c>
      <c r="BM144" s="76"/>
      <c r="BN144" s="80">
        <v>1.64062533729962</v>
      </c>
      <c r="BO144" s="76" t="s">
        <v>221</v>
      </c>
      <c r="BP144" s="76"/>
      <c r="BQ144" s="76" t="s">
        <v>221</v>
      </c>
      <c r="BR144" s="76" t="s">
        <v>221</v>
      </c>
      <c r="BS144" s="80">
        <v>0</v>
      </c>
      <c r="BT144" s="80">
        <v>0</v>
      </c>
      <c r="BU144" s="80">
        <v>0</v>
      </c>
      <c r="BV144" s="76"/>
      <c r="BW144" s="76" t="s">
        <v>221</v>
      </c>
      <c r="BX144" s="80">
        <v>5071</v>
      </c>
      <c r="BY144" s="80">
        <v>394</v>
      </c>
      <c r="BZ144" s="80">
        <v>22.626875163826799</v>
      </c>
      <c r="CA144" s="80">
        <v>1.2827571000274101</v>
      </c>
      <c r="CB144" s="76"/>
      <c r="CC144" s="80">
        <v>8004.0231280013004</v>
      </c>
      <c r="CD144" s="80">
        <v>0.199059994470556</v>
      </c>
      <c r="CE144" s="80">
        <v>6579.2145351424697</v>
      </c>
      <c r="CF144" s="76"/>
      <c r="CG144" s="76"/>
      <c r="CH144" s="76"/>
      <c r="CI144" s="80">
        <v>13194.391176994201</v>
      </c>
      <c r="CJ144" s="80">
        <v>1.64062533729962</v>
      </c>
      <c r="CK144" s="80">
        <v>27803.378157733601</v>
      </c>
    </row>
    <row r="145" spans="1:89" ht="15" customHeight="1">
      <c r="A145" s="72" t="s">
        <v>306</v>
      </c>
      <c r="B145" s="74"/>
      <c r="C145" s="74"/>
      <c r="D145" s="75">
        <v>0</v>
      </c>
      <c r="E145" s="74"/>
      <c r="F145" s="75">
        <v>0</v>
      </c>
      <c r="G145" s="74"/>
      <c r="H145" s="74"/>
      <c r="I145" s="74"/>
      <c r="J145" s="74"/>
      <c r="K145" s="75">
        <v>0</v>
      </c>
      <c r="L145" s="75">
        <v>0</v>
      </c>
      <c r="M145" s="74" t="s">
        <v>221</v>
      </c>
      <c r="N145" s="75">
        <v>0</v>
      </c>
      <c r="O145" s="74"/>
      <c r="P145" s="75">
        <v>0</v>
      </c>
      <c r="Q145" s="75">
        <v>0</v>
      </c>
      <c r="R145" s="75">
        <v>0</v>
      </c>
      <c r="S145" s="75">
        <v>0</v>
      </c>
      <c r="T145" s="75">
        <v>0</v>
      </c>
      <c r="U145" s="74"/>
      <c r="V145" s="75">
        <v>0</v>
      </c>
      <c r="W145" s="75">
        <v>0</v>
      </c>
      <c r="X145" s="74"/>
      <c r="Y145" s="75">
        <v>0</v>
      </c>
      <c r="Z145" s="75">
        <v>0</v>
      </c>
      <c r="AA145" s="75">
        <v>0</v>
      </c>
      <c r="AB145" s="74"/>
      <c r="AC145" s="75">
        <v>0</v>
      </c>
      <c r="AD145" s="74"/>
      <c r="AE145" s="75">
        <v>0</v>
      </c>
      <c r="AF145" s="74"/>
      <c r="AG145" s="75">
        <v>0</v>
      </c>
      <c r="AH145" s="75">
        <v>0</v>
      </c>
      <c r="AI145" s="74"/>
      <c r="AJ145" s="75">
        <v>0</v>
      </c>
      <c r="AK145" s="75">
        <v>0</v>
      </c>
      <c r="AL145" s="75">
        <v>0</v>
      </c>
      <c r="AM145" s="74"/>
      <c r="AN145" s="74"/>
      <c r="AO145" s="74"/>
      <c r="AP145" s="74"/>
      <c r="AQ145" s="74"/>
      <c r="AR145" s="74"/>
      <c r="AS145" s="75">
        <v>0</v>
      </c>
      <c r="AT145" s="75">
        <v>0</v>
      </c>
      <c r="AU145" s="74"/>
      <c r="AV145" s="75">
        <v>0</v>
      </c>
      <c r="AW145" s="75">
        <v>0</v>
      </c>
      <c r="AX145" s="75">
        <v>0</v>
      </c>
      <c r="AY145" s="74"/>
      <c r="AZ145" s="74"/>
      <c r="BA145" s="74"/>
      <c r="BB145" s="74"/>
      <c r="BC145" s="74"/>
      <c r="BD145" s="75">
        <v>0</v>
      </c>
      <c r="BE145" s="75">
        <v>0</v>
      </c>
      <c r="BF145" s="74" t="s">
        <v>221</v>
      </c>
      <c r="BG145" s="74"/>
      <c r="BH145" s="75">
        <v>0</v>
      </c>
      <c r="BI145" s="75">
        <v>0</v>
      </c>
      <c r="BJ145" s="74"/>
      <c r="BK145" s="75">
        <v>0</v>
      </c>
      <c r="BL145" s="75">
        <v>0</v>
      </c>
      <c r="BM145" s="74"/>
      <c r="BN145" s="75">
        <v>0</v>
      </c>
      <c r="BO145" s="74"/>
      <c r="BP145" s="74"/>
      <c r="BQ145" s="75">
        <v>0</v>
      </c>
      <c r="BR145" s="74" t="s">
        <v>221</v>
      </c>
      <c r="BS145" s="75">
        <v>0</v>
      </c>
      <c r="BT145" s="75">
        <v>0</v>
      </c>
      <c r="BU145" s="75">
        <v>0</v>
      </c>
      <c r="BV145" s="74"/>
      <c r="BW145" s="75">
        <v>0</v>
      </c>
      <c r="BX145" s="74" t="s">
        <v>221</v>
      </c>
      <c r="BY145" s="74"/>
      <c r="BZ145" s="75">
        <v>0</v>
      </c>
      <c r="CA145" s="75">
        <v>0</v>
      </c>
      <c r="CB145" s="74"/>
      <c r="CC145" s="75">
        <v>0</v>
      </c>
      <c r="CD145" s="75">
        <v>0</v>
      </c>
      <c r="CE145" s="75">
        <v>0</v>
      </c>
      <c r="CF145" s="74"/>
      <c r="CG145" s="74"/>
      <c r="CH145" s="74"/>
      <c r="CI145" s="75">
        <v>0</v>
      </c>
      <c r="CJ145" s="75">
        <v>0</v>
      </c>
      <c r="CK145" s="75">
        <v>0</v>
      </c>
    </row>
    <row r="146" spans="1:89" ht="15" customHeight="1">
      <c r="A146" s="72" t="s">
        <v>307</v>
      </c>
      <c r="B146" s="72"/>
      <c r="C146" s="72"/>
      <c r="D146" s="72" t="s">
        <v>221</v>
      </c>
      <c r="E146" s="72"/>
      <c r="F146" s="73">
        <v>5.11E-2</v>
      </c>
      <c r="G146" s="72"/>
      <c r="H146" s="72"/>
      <c r="I146" s="72"/>
      <c r="J146" s="72" t="s">
        <v>221</v>
      </c>
      <c r="K146" s="73">
        <v>3.0376350124237599E-2</v>
      </c>
      <c r="L146" s="73">
        <v>0.26734643123601098</v>
      </c>
      <c r="M146" s="72" t="s">
        <v>221</v>
      </c>
      <c r="N146" s="73">
        <v>0</v>
      </c>
      <c r="O146" s="72"/>
      <c r="P146" s="73">
        <v>0</v>
      </c>
      <c r="Q146" s="73">
        <v>0</v>
      </c>
      <c r="R146" s="73">
        <v>0</v>
      </c>
      <c r="S146" s="72" t="s">
        <v>221</v>
      </c>
      <c r="T146" s="73">
        <v>0</v>
      </c>
      <c r="U146" s="72"/>
      <c r="V146" s="73">
        <v>0</v>
      </c>
      <c r="W146" s="73">
        <v>0</v>
      </c>
      <c r="X146" s="72" t="s">
        <v>221</v>
      </c>
      <c r="Y146" s="73">
        <v>0</v>
      </c>
      <c r="Z146" s="73">
        <v>0</v>
      </c>
      <c r="AA146" s="73">
        <v>0</v>
      </c>
      <c r="AB146" s="72"/>
      <c r="AC146" s="73">
        <v>4.5459807818469498E-3</v>
      </c>
      <c r="AD146" s="72"/>
      <c r="AE146" s="73">
        <v>0</v>
      </c>
      <c r="AF146" s="72"/>
      <c r="AG146" s="73">
        <v>0</v>
      </c>
      <c r="AH146" s="73">
        <v>0</v>
      </c>
      <c r="AI146" s="72"/>
      <c r="AJ146" s="73">
        <v>5.0000000000000001E-3</v>
      </c>
      <c r="AK146" s="73">
        <v>0</v>
      </c>
      <c r="AL146" s="73">
        <v>0</v>
      </c>
      <c r="AM146" s="72"/>
      <c r="AN146" s="72"/>
      <c r="AO146" s="72"/>
      <c r="AP146" s="72"/>
      <c r="AQ146" s="73">
        <v>0</v>
      </c>
      <c r="AR146" s="73">
        <v>0</v>
      </c>
      <c r="AS146" s="72"/>
      <c r="AT146" s="73">
        <v>0</v>
      </c>
      <c r="AU146" s="72"/>
      <c r="AV146" s="73">
        <v>0</v>
      </c>
      <c r="AW146" s="73">
        <v>0</v>
      </c>
      <c r="AX146" s="72" t="s">
        <v>221</v>
      </c>
      <c r="AY146" s="72"/>
      <c r="AZ146" s="72"/>
      <c r="BA146" s="73">
        <v>0</v>
      </c>
      <c r="BB146" s="72"/>
      <c r="BC146" s="72"/>
      <c r="BD146" s="73">
        <v>0</v>
      </c>
      <c r="BE146" s="73">
        <v>0.54174270072992703</v>
      </c>
      <c r="BF146" s="72" t="s">
        <v>221</v>
      </c>
      <c r="BG146" s="73">
        <v>4.1499403276554201</v>
      </c>
      <c r="BH146" s="73">
        <v>0.24054230863302201</v>
      </c>
      <c r="BI146" s="73">
        <v>0</v>
      </c>
      <c r="BJ146" s="72"/>
      <c r="BK146" s="73">
        <v>0</v>
      </c>
      <c r="BL146" s="73">
        <v>0</v>
      </c>
      <c r="BM146" s="72"/>
      <c r="BN146" s="73">
        <v>0</v>
      </c>
      <c r="BO146" s="72" t="s">
        <v>221</v>
      </c>
      <c r="BP146" s="72"/>
      <c r="BQ146" s="73">
        <v>0</v>
      </c>
      <c r="BR146" s="72" t="s">
        <v>221</v>
      </c>
      <c r="BS146" s="73">
        <v>0</v>
      </c>
      <c r="BT146" s="73">
        <v>0</v>
      </c>
      <c r="BU146" s="73">
        <v>0</v>
      </c>
      <c r="BV146" s="73">
        <v>1.5</v>
      </c>
      <c r="BW146" s="73">
        <v>0</v>
      </c>
      <c r="BX146" s="72" t="s">
        <v>221</v>
      </c>
      <c r="BY146" s="72"/>
      <c r="BZ146" s="73">
        <v>5.0000000000000001E-3</v>
      </c>
      <c r="CA146" s="73">
        <v>0</v>
      </c>
      <c r="CB146" s="72"/>
      <c r="CC146" s="73">
        <v>6.7552177490362304</v>
      </c>
      <c r="CD146" s="73">
        <v>0</v>
      </c>
      <c r="CE146" s="73">
        <v>0</v>
      </c>
      <c r="CF146" s="72"/>
      <c r="CG146" s="72"/>
      <c r="CH146" s="72"/>
      <c r="CI146" s="73">
        <v>3.0376350124237599E-2</v>
      </c>
      <c r="CJ146" s="73">
        <v>0</v>
      </c>
      <c r="CK146" s="73">
        <v>6.7905940991604599</v>
      </c>
    </row>
    <row r="147" spans="1:89" ht="15" customHeight="1">
      <c r="A147" s="72" t="s">
        <v>308</v>
      </c>
      <c r="B147" s="75">
        <v>0</v>
      </c>
      <c r="C147" s="74"/>
      <c r="D147" s="75">
        <v>0</v>
      </c>
      <c r="E147" s="74"/>
      <c r="F147" s="75">
        <v>0</v>
      </c>
      <c r="G147" s="75">
        <v>10.68408</v>
      </c>
      <c r="H147" s="74"/>
      <c r="I147" s="74"/>
      <c r="J147" s="74" t="s">
        <v>221</v>
      </c>
      <c r="K147" s="75">
        <v>159.812208427439</v>
      </c>
      <c r="L147" s="75">
        <v>0</v>
      </c>
      <c r="M147" s="74" t="s">
        <v>221</v>
      </c>
      <c r="N147" s="75">
        <v>0</v>
      </c>
      <c r="O147" s="74"/>
      <c r="P147" s="75">
        <v>0</v>
      </c>
      <c r="Q147" s="75">
        <v>18.390314376532501</v>
      </c>
      <c r="R147" s="74" t="s">
        <v>221</v>
      </c>
      <c r="S147" s="74"/>
      <c r="T147" s="75">
        <v>0</v>
      </c>
      <c r="U147" s="74"/>
      <c r="V147" s="74"/>
      <c r="W147" s="75">
        <v>0</v>
      </c>
      <c r="X147" s="74"/>
      <c r="Y147" s="75">
        <v>0</v>
      </c>
      <c r="Z147" s="75">
        <v>0</v>
      </c>
      <c r="AA147" s="75">
        <v>0</v>
      </c>
      <c r="AB147" s="74"/>
      <c r="AC147" s="74"/>
      <c r="AD147" s="74"/>
      <c r="AE147" s="75">
        <v>0</v>
      </c>
      <c r="AF147" s="74"/>
      <c r="AG147" s="74"/>
      <c r="AH147" s="75">
        <v>232.2576845172</v>
      </c>
      <c r="AI147" s="74"/>
      <c r="AJ147" s="75">
        <v>0</v>
      </c>
      <c r="AK147" s="75">
        <v>0</v>
      </c>
      <c r="AL147" s="74" t="s">
        <v>221</v>
      </c>
      <c r="AM147" s="74"/>
      <c r="AN147" s="74"/>
      <c r="AO147" s="74"/>
      <c r="AP147" s="74"/>
      <c r="AQ147" s="74"/>
      <c r="AR147" s="74"/>
      <c r="AS147" s="74"/>
      <c r="AT147" s="75">
        <v>8.8844508368700007E-3</v>
      </c>
      <c r="AU147" s="74"/>
      <c r="AV147" s="75">
        <v>0</v>
      </c>
      <c r="AW147" s="75">
        <v>0</v>
      </c>
      <c r="AX147" s="74" t="s">
        <v>221</v>
      </c>
      <c r="AY147" s="74"/>
      <c r="AZ147" s="74"/>
      <c r="BA147" s="74"/>
      <c r="BB147" s="74"/>
      <c r="BC147" s="74"/>
      <c r="BD147" s="75">
        <v>0</v>
      </c>
      <c r="BE147" s="74"/>
      <c r="BF147" s="74" t="s">
        <v>221</v>
      </c>
      <c r="BG147" s="75">
        <v>32.546218943257003</v>
      </c>
      <c r="BH147" s="75">
        <v>7.2775018999828994E-2</v>
      </c>
      <c r="BI147" s="75">
        <v>9.1902442696560005</v>
      </c>
      <c r="BJ147" s="74"/>
      <c r="BK147" s="75">
        <v>0</v>
      </c>
      <c r="BL147" s="74"/>
      <c r="BM147" s="74"/>
      <c r="BN147" s="75">
        <v>0</v>
      </c>
      <c r="BO147" s="74" t="s">
        <v>221</v>
      </c>
      <c r="BP147" s="74"/>
      <c r="BQ147" s="75">
        <v>0</v>
      </c>
      <c r="BR147" s="74"/>
      <c r="BS147" s="75">
        <v>0</v>
      </c>
      <c r="BT147" s="75">
        <v>0</v>
      </c>
      <c r="BU147" s="75">
        <v>0</v>
      </c>
      <c r="BV147" s="74"/>
      <c r="BW147" s="75">
        <v>0</v>
      </c>
      <c r="BX147" s="74" t="s">
        <v>221</v>
      </c>
      <c r="BY147" s="74"/>
      <c r="BZ147" s="75">
        <v>0</v>
      </c>
      <c r="CA147" s="75">
        <v>0</v>
      </c>
      <c r="CB147" s="74"/>
      <c r="CC147" s="75">
        <v>303.141317125645</v>
      </c>
      <c r="CD147" s="75">
        <v>0</v>
      </c>
      <c r="CE147" s="75">
        <v>8.8844508368700007E-3</v>
      </c>
      <c r="CF147" s="74"/>
      <c r="CG147" s="74"/>
      <c r="CH147" s="75">
        <v>0</v>
      </c>
      <c r="CI147" s="75">
        <v>159.812208427439</v>
      </c>
      <c r="CJ147" s="75">
        <v>0</v>
      </c>
      <c r="CK147" s="75">
        <v>462.96241000392098</v>
      </c>
    </row>
    <row r="148" spans="1:89" ht="15" customHeight="1">
      <c r="A148" s="72" t="s">
        <v>183</v>
      </c>
      <c r="B148" s="72"/>
      <c r="C148" s="72"/>
      <c r="D148" s="72" t="s">
        <v>221</v>
      </c>
      <c r="E148" s="72"/>
      <c r="F148" s="73">
        <v>0</v>
      </c>
      <c r="G148" s="72"/>
      <c r="H148" s="72"/>
      <c r="I148" s="72"/>
      <c r="J148" s="72" t="s">
        <v>221</v>
      </c>
      <c r="K148" s="73">
        <v>0</v>
      </c>
      <c r="L148" s="73">
        <v>0</v>
      </c>
      <c r="M148" s="72" t="s">
        <v>221</v>
      </c>
      <c r="N148" s="72" t="s">
        <v>221</v>
      </c>
      <c r="O148" s="72"/>
      <c r="P148" s="73">
        <v>0</v>
      </c>
      <c r="Q148" s="73">
        <v>0</v>
      </c>
      <c r="R148" s="73">
        <v>0</v>
      </c>
      <c r="S148" s="73">
        <v>0</v>
      </c>
      <c r="T148" s="73">
        <v>0</v>
      </c>
      <c r="U148" s="72"/>
      <c r="V148" s="73">
        <v>0</v>
      </c>
      <c r="W148" s="73">
        <v>0</v>
      </c>
      <c r="X148" s="72" t="s">
        <v>221</v>
      </c>
      <c r="Y148" s="72" t="s">
        <v>221</v>
      </c>
      <c r="Z148" s="73">
        <v>0</v>
      </c>
      <c r="AA148" s="73">
        <v>0</v>
      </c>
      <c r="AB148" s="72"/>
      <c r="AC148" s="73">
        <v>0</v>
      </c>
      <c r="AD148" s="72"/>
      <c r="AE148" s="73">
        <v>0</v>
      </c>
      <c r="AF148" s="72"/>
      <c r="AG148" s="73">
        <v>0</v>
      </c>
      <c r="AH148" s="73">
        <v>0</v>
      </c>
      <c r="AI148" s="72" t="s">
        <v>221</v>
      </c>
      <c r="AJ148" s="73">
        <v>0.13900000000000001</v>
      </c>
      <c r="AK148" s="73">
        <v>0</v>
      </c>
      <c r="AL148" s="73">
        <v>0</v>
      </c>
      <c r="AM148" s="72"/>
      <c r="AN148" s="72"/>
      <c r="AO148" s="72"/>
      <c r="AP148" s="72"/>
      <c r="AQ148" s="72"/>
      <c r="AR148" s="72"/>
      <c r="AS148" s="72"/>
      <c r="AT148" s="73">
        <v>0</v>
      </c>
      <c r="AU148" s="72"/>
      <c r="AV148" s="73">
        <v>0</v>
      </c>
      <c r="AW148" s="73">
        <v>0</v>
      </c>
      <c r="AX148" s="72" t="s">
        <v>221</v>
      </c>
      <c r="AY148" s="72"/>
      <c r="AZ148" s="72"/>
      <c r="BA148" s="72"/>
      <c r="BB148" s="72"/>
      <c r="BC148" s="72"/>
      <c r="BD148" s="73">
        <v>0</v>
      </c>
      <c r="BE148" s="73">
        <v>0</v>
      </c>
      <c r="BF148" s="72" t="s">
        <v>221</v>
      </c>
      <c r="BG148" s="72"/>
      <c r="BH148" s="73">
        <v>9.8222726732363999E-2</v>
      </c>
      <c r="BI148" s="73">
        <v>6.6026732084527003E-3</v>
      </c>
      <c r="BJ148" s="72"/>
      <c r="BK148" s="73">
        <v>0</v>
      </c>
      <c r="BL148" s="73">
        <v>0</v>
      </c>
      <c r="BM148" s="72"/>
      <c r="BN148" s="73">
        <v>0</v>
      </c>
      <c r="BO148" s="72" t="s">
        <v>221</v>
      </c>
      <c r="BP148" s="72"/>
      <c r="BQ148" s="73">
        <v>0</v>
      </c>
      <c r="BR148" s="72" t="s">
        <v>221</v>
      </c>
      <c r="BS148" s="73">
        <v>0</v>
      </c>
      <c r="BT148" s="73">
        <v>0</v>
      </c>
      <c r="BU148" s="73">
        <v>0</v>
      </c>
      <c r="BV148" s="72"/>
      <c r="BW148" s="73">
        <v>0</v>
      </c>
      <c r="BX148" s="72" t="s">
        <v>221</v>
      </c>
      <c r="BY148" s="72"/>
      <c r="BZ148" s="73">
        <v>0.13900000000000001</v>
      </c>
      <c r="CA148" s="73">
        <v>0</v>
      </c>
      <c r="CB148" s="72"/>
      <c r="CC148" s="73">
        <v>0.10482539994081699</v>
      </c>
      <c r="CD148" s="73">
        <v>0</v>
      </c>
      <c r="CE148" s="73">
        <v>0</v>
      </c>
      <c r="CF148" s="72"/>
      <c r="CG148" s="72"/>
      <c r="CH148" s="72"/>
      <c r="CI148" s="73">
        <v>0</v>
      </c>
      <c r="CJ148" s="73">
        <v>0</v>
      </c>
      <c r="CK148" s="73">
        <v>0.24382539994081701</v>
      </c>
    </row>
    <row r="149" spans="1:89" ht="15" customHeight="1">
      <c r="A149" s="72" t="s">
        <v>103</v>
      </c>
      <c r="B149" s="74"/>
      <c r="C149" s="74"/>
      <c r="D149" s="74" t="s">
        <v>221</v>
      </c>
      <c r="E149" s="74"/>
      <c r="F149" s="75">
        <v>0</v>
      </c>
      <c r="G149" s="74"/>
      <c r="H149" s="74"/>
      <c r="I149" s="74"/>
      <c r="J149" s="75">
        <v>2.8797031950629699</v>
      </c>
      <c r="K149" s="75">
        <v>0.38704168999999999</v>
      </c>
      <c r="L149" s="75">
        <v>8.7043024123352394E-2</v>
      </c>
      <c r="M149" s="74" t="s">
        <v>221</v>
      </c>
      <c r="N149" s="75">
        <v>0</v>
      </c>
      <c r="O149" s="74"/>
      <c r="P149" s="75">
        <v>0</v>
      </c>
      <c r="Q149" s="75">
        <v>0</v>
      </c>
      <c r="R149" s="75">
        <v>0</v>
      </c>
      <c r="S149" s="75">
        <v>0</v>
      </c>
      <c r="T149" s="75">
        <v>0</v>
      </c>
      <c r="U149" s="74"/>
      <c r="V149" s="75">
        <v>0</v>
      </c>
      <c r="W149" s="75">
        <v>0</v>
      </c>
      <c r="X149" s="74" t="s">
        <v>221</v>
      </c>
      <c r="Y149" s="75">
        <v>0</v>
      </c>
      <c r="Z149" s="75">
        <v>0</v>
      </c>
      <c r="AA149" s="75">
        <v>0</v>
      </c>
      <c r="AB149" s="74"/>
      <c r="AC149" s="75">
        <v>0</v>
      </c>
      <c r="AD149" s="74"/>
      <c r="AE149" s="75">
        <v>0</v>
      </c>
      <c r="AF149" s="74"/>
      <c r="AG149" s="74" t="s">
        <v>221</v>
      </c>
      <c r="AH149" s="75">
        <v>0</v>
      </c>
      <c r="AI149" s="74"/>
      <c r="AJ149" s="75">
        <v>0</v>
      </c>
      <c r="AK149" s="75">
        <v>0</v>
      </c>
      <c r="AL149" s="74" t="s">
        <v>221</v>
      </c>
      <c r="AM149" s="74"/>
      <c r="AN149" s="74"/>
      <c r="AO149" s="74"/>
      <c r="AP149" s="74"/>
      <c r="AQ149" s="75">
        <v>5.1102361433058303E-2</v>
      </c>
      <c r="AR149" s="74"/>
      <c r="AS149" s="74"/>
      <c r="AT149" s="75">
        <v>0</v>
      </c>
      <c r="AU149" s="74"/>
      <c r="AV149" s="75">
        <v>0</v>
      </c>
      <c r="AW149" s="75">
        <v>0</v>
      </c>
      <c r="AX149" s="74" t="s">
        <v>221</v>
      </c>
      <c r="AY149" s="74"/>
      <c r="AZ149" s="74"/>
      <c r="BA149" s="74"/>
      <c r="BB149" s="74"/>
      <c r="BC149" s="74"/>
      <c r="BD149" s="75">
        <v>0</v>
      </c>
      <c r="BE149" s="75">
        <v>0</v>
      </c>
      <c r="BF149" s="74" t="s">
        <v>221</v>
      </c>
      <c r="BG149" s="74" t="s">
        <v>221</v>
      </c>
      <c r="BH149" s="75">
        <v>0</v>
      </c>
      <c r="BI149" s="75">
        <v>59.392438105662997</v>
      </c>
      <c r="BJ149" s="74"/>
      <c r="BK149" s="75">
        <v>0</v>
      </c>
      <c r="BL149" s="75">
        <v>6.5561400000000006E-2</v>
      </c>
      <c r="BM149" s="74"/>
      <c r="BN149" s="75">
        <v>0</v>
      </c>
      <c r="BO149" s="74"/>
      <c r="BP149" s="74"/>
      <c r="BQ149" s="75">
        <v>0</v>
      </c>
      <c r="BR149" s="74" t="s">
        <v>221</v>
      </c>
      <c r="BS149" s="75">
        <v>0</v>
      </c>
      <c r="BT149" s="75">
        <v>0</v>
      </c>
      <c r="BU149" s="75">
        <v>0</v>
      </c>
      <c r="BV149" s="74"/>
      <c r="BW149" s="75">
        <v>0</v>
      </c>
      <c r="BX149" s="74" t="s">
        <v>221</v>
      </c>
      <c r="BY149" s="74"/>
      <c r="BZ149" s="75">
        <v>0</v>
      </c>
      <c r="CA149" s="75">
        <v>0</v>
      </c>
      <c r="CB149" s="74"/>
      <c r="CC149" s="75">
        <v>62.475848086282397</v>
      </c>
      <c r="CD149" s="75">
        <v>0</v>
      </c>
      <c r="CE149" s="75">
        <v>0</v>
      </c>
      <c r="CF149" s="74"/>
      <c r="CG149" s="74"/>
      <c r="CH149" s="74"/>
      <c r="CI149" s="75">
        <v>0.38704168999999999</v>
      </c>
      <c r="CJ149" s="75">
        <v>0</v>
      </c>
      <c r="CK149" s="75">
        <v>62.862889776282401</v>
      </c>
    </row>
    <row r="150" spans="1:89" ht="15" customHeight="1">
      <c r="A150" s="72" t="s">
        <v>309</v>
      </c>
      <c r="B150" s="72"/>
      <c r="C150" s="72"/>
      <c r="D150" s="73">
        <v>0</v>
      </c>
      <c r="E150" s="72"/>
      <c r="F150" s="73">
        <v>0</v>
      </c>
      <c r="G150" s="72"/>
      <c r="H150" s="72"/>
      <c r="I150" s="72"/>
      <c r="J150" s="72"/>
      <c r="K150" s="73">
        <v>0</v>
      </c>
      <c r="L150" s="73">
        <v>0</v>
      </c>
      <c r="M150" s="72" t="s">
        <v>221</v>
      </c>
      <c r="N150" s="73">
        <v>0</v>
      </c>
      <c r="O150" s="72"/>
      <c r="P150" s="73">
        <v>0</v>
      </c>
      <c r="Q150" s="73">
        <v>0</v>
      </c>
      <c r="R150" s="73">
        <v>0</v>
      </c>
      <c r="S150" s="73">
        <v>0</v>
      </c>
      <c r="T150" s="73">
        <v>0</v>
      </c>
      <c r="U150" s="72"/>
      <c r="V150" s="73">
        <v>0</v>
      </c>
      <c r="W150" s="73">
        <v>0</v>
      </c>
      <c r="X150" s="72" t="s">
        <v>221</v>
      </c>
      <c r="Y150" s="73">
        <v>0</v>
      </c>
      <c r="Z150" s="73">
        <v>0</v>
      </c>
      <c r="AA150" s="73">
        <v>0</v>
      </c>
      <c r="AB150" s="72"/>
      <c r="AC150" s="73">
        <v>0</v>
      </c>
      <c r="AD150" s="72"/>
      <c r="AE150" s="73">
        <v>0</v>
      </c>
      <c r="AF150" s="73">
        <v>0</v>
      </c>
      <c r="AG150" s="73">
        <v>0</v>
      </c>
      <c r="AH150" s="73">
        <v>0</v>
      </c>
      <c r="AI150" s="72"/>
      <c r="AJ150" s="73">
        <v>0</v>
      </c>
      <c r="AK150" s="73">
        <v>0</v>
      </c>
      <c r="AL150" s="73">
        <v>0</v>
      </c>
      <c r="AM150" s="72"/>
      <c r="AN150" s="72"/>
      <c r="AO150" s="72"/>
      <c r="AP150" s="72"/>
      <c r="AQ150" s="72"/>
      <c r="AR150" s="72"/>
      <c r="AS150" s="72"/>
      <c r="AT150" s="73">
        <v>0</v>
      </c>
      <c r="AU150" s="72"/>
      <c r="AV150" s="73">
        <v>0</v>
      </c>
      <c r="AW150" s="73">
        <v>0</v>
      </c>
      <c r="AX150" s="72" t="s">
        <v>221</v>
      </c>
      <c r="AY150" s="72"/>
      <c r="AZ150" s="72"/>
      <c r="BA150" s="72"/>
      <c r="BB150" s="72"/>
      <c r="BC150" s="72"/>
      <c r="BD150" s="73">
        <v>0</v>
      </c>
      <c r="BE150" s="73">
        <v>0</v>
      </c>
      <c r="BF150" s="72" t="s">
        <v>221</v>
      </c>
      <c r="BG150" s="72"/>
      <c r="BH150" s="73">
        <v>0</v>
      </c>
      <c r="BI150" s="73">
        <v>0</v>
      </c>
      <c r="BJ150" s="72"/>
      <c r="BK150" s="73">
        <v>0</v>
      </c>
      <c r="BL150" s="73">
        <v>0</v>
      </c>
      <c r="BM150" s="72"/>
      <c r="BN150" s="73">
        <v>0</v>
      </c>
      <c r="BO150" s="72" t="s">
        <v>221</v>
      </c>
      <c r="BP150" s="72"/>
      <c r="BQ150" s="73">
        <v>0</v>
      </c>
      <c r="BR150" s="72" t="s">
        <v>221</v>
      </c>
      <c r="BS150" s="73">
        <v>0</v>
      </c>
      <c r="BT150" s="73">
        <v>0</v>
      </c>
      <c r="BU150" s="73">
        <v>0</v>
      </c>
      <c r="BV150" s="72"/>
      <c r="BW150" s="73">
        <v>0</v>
      </c>
      <c r="BX150" s="72"/>
      <c r="BY150" s="72"/>
      <c r="BZ150" s="73">
        <v>0</v>
      </c>
      <c r="CA150" s="73">
        <v>0</v>
      </c>
      <c r="CB150" s="72"/>
      <c r="CC150" s="73">
        <v>0</v>
      </c>
      <c r="CD150" s="73">
        <v>0</v>
      </c>
      <c r="CE150" s="73">
        <v>0</v>
      </c>
      <c r="CF150" s="72"/>
      <c r="CG150" s="72"/>
      <c r="CH150" s="72"/>
      <c r="CI150" s="73">
        <v>0</v>
      </c>
      <c r="CJ150" s="73">
        <v>0</v>
      </c>
      <c r="CK150" s="73">
        <v>0</v>
      </c>
    </row>
    <row r="151" spans="1:89" ht="15" customHeight="1">
      <c r="A151" s="72" t="s">
        <v>184</v>
      </c>
      <c r="B151" s="74"/>
      <c r="C151" s="74"/>
      <c r="D151" s="75">
        <v>0.36423</v>
      </c>
      <c r="E151" s="74"/>
      <c r="F151" s="75">
        <v>0</v>
      </c>
      <c r="G151" s="75">
        <v>22.460850000000001</v>
      </c>
      <c r="H151" s="74"/>
      <c r="I151" s="74"/>
      <c r="J151" s="74"/>
      <c r="K151" s="75">
        <v>-6.4709945684814599E-2</v>
      </c>
      <c r="L151" s="75">
        <v>1.2248196965928899</v>
      </c>
      <c r="M151" s="74" t="s">
        <v>221</v>
      </c>
      <c r="N151" s="75">
        <v>0</v>
      </c>
      <c r="O151" s="74"/>
      <c r="P151" s="75">
        <v>0</v>
      </c>
      <c r="Q151" s="75">
        <v>0</v>
      </c>
      <c r="R151" s="75">
        <v>0</v>
      </c>
      <c r="S151" s="75">
        <v>1.8855215906104901</v>
      </c>
      <c r="T151" s="75">
        <v>0</v>
      </c>
      <c r="U151" s="74"/>
      <c r="V151" s="75">
        <v>0</v>
      </c>
      <c r="W151" s="75">
        <v>0</v>
      </c>
      <c r="X151" s="75">
        <v>345.66504726207199</v>
      </c>
      <c r="Y151" s="74" t="s">
        <v>221</v>
      </c>
      <c r="Z151" s="75">
        <v>0</v>
      </c>
      <c r="AA151" s="75">
        <v>0</v>
      </c>
      <c r="AB151" s="74"/>
      <c r="AC151" s="75">
        <v>0.28613437270867897</v>
      </c>
      <c r="AD151" s="74"/>
      <c r="AE151" s="75">
        <v>0.42632813055114699</v>
      </c>
      <c r="AF151" s="75">
        <v>0</v>
      </c>
      <c r="AG151" s="74" t="s">
        <v>221</v>
      </c>
      <c r="AH151" s="75">
        <v>17.472612095100001</v>
      </c>
      <c r="AI151" s="74"/>
      <c r="AJ151" s="75">
        <v>0</v>
      </c>
      <c r="AK151" s="75">
        <v>0</v>
      </c>
      <c r="AL151" s="75">
        <v>0</v>
      </c>
      <c r="AM151" s="74"/>
      <c r="AN151" s="74"/>
      <c r="AO151" s="74"/>
      <c r="AP151" s="74"/>
      <c r="AQ151" s="74"/>
      <c r="AR151" s="74" t="s">
        <v>221</v>
      </c>
      <c r="AS151" s="75">
        <v>6.4099999999999999E-3</v>
      </c>
      <c r="AT151" s="75">
        <v>0</v>
      </c>
      <c r="AU151" s="74"/>
      <c r="AV151" s="74"/>
      <c r="AW151" s="75">
        <v>0</v>
      </c>
      <c r="AX151" s="74" t="s">
        <v>221</v>
      </c>
      <c r="AY151" s="75">
        <v>40.699077683445701</v>
      </c>
      <c r="AZ151" s="74"/>
      <c r="BA151" s="74"/>
      <c r="BB151" s="74"/>
      <c r="BC151" s="74"/>
      <c r="BD151" s="74" t="s">
        <v>221</v>
      </c>
      <c r="BE151" s="75">
        <v>0.684306569343066</v>
      </c>
      <c r="BF151" s="74" t="s">
        <v>221</v>
      </c>
      <c r="BG151" s="75">
        <v>0.21699034392969499</v>
      </c>
      <c r="BH151" s="75">
        <v>0</v>
      </c>
      <c r="BI151" s="75">
        <v>3.5333442378000001E-3</v>
      </c>
      <c r="BJ151" s="74"/>
      <c r="BK151" s="75">
        <v>1.33551</v>
      </c>
      <c r="BL151" s="75">
        <v>0</v>
      </c>
      <c r="BM151" s="74"/>
      <c r="BN151" s="75">
        <v>0</v>
      </c>
      <c r="BO151" s="74" t="s">
        <v>221</v>
      </c>
      <c r="BP151" s="75">
        <v>0.81499999999999995</v>
      </c>
      <c r="BQ151" s="74" t="s">
        <v>221</v>
      </c>
      <c r="BR151" s="74" t="s">
        <v>221</v>
      </c>
      <c r="BS151" s="75">
        <v>0</v>
      </c>
      <c r="BT151" s="75">
        <v>0</v>
      </c>
      <c r="BU151" s="75">
        <v>0</v>
      </c>
      <c r="BV151" s="74" t="s">
        <v>221</v>
      </c>
      <c r="BW151" s="74" t="s">
        <v>221</v>
      </c>
      <c r="BX151" s="74" t="s">
        <v>221</v>
      </c>
      <c r="BY151" s="74"/>
      <c r="BZ151" s="75">
        <v>1.2413281305511501</v>
      </c>
      <c r="CA151" s="75">
        <v>0</v>
      </c>
      <c r="CB151" s="74"/>
      <c r="CC151" s="75">
        <v>391.59955527459402</v>
      </c>
      <c r="CD151" s="74"/>
      <c r="CE151" s="75">
        <v>0</v>
      </c>
      <c r="CF151" s="74"/>
      <c r="CG151" s="74"/>
      <c r="CH151" s="74"/>
      <c r="CI151" s="75">
        <v>-6.4709945684814599E-2</v>
      </c>
      <c r="CJ151" s="75">
        <v>40.705487683445703</v>
      </c>
      <c r="CK151" s="75">
        <v>433.481661142907</v>
      </c>
    </row>
    <row r="152" spans="1:89" ht="15" customHeight="1">
      <c r="A152" s="72" t="s">
        <v>185</v>
      </c>
      <c r="B152" s="72"/>
      <c r="C152" s="72"/>
      <c r="D152" s="73">
        <v>0</v>
      </c>
      <c r="E152" s="72"/>
      <c r="F152" s="73">
        <v>0</v>
      </c>
      <c r="G152" s="72" t="s">
        <v>221</v>
      </c>
      <c r="H152" s="72"/>
      <c r="I152" s="72"/>
      <c r="J152" s="72"/>
      <c r="K152" s="73">
        <v>0</v>
      </c>
      <c r="L152" s="73">
        <v>0</v>
      </c>
      <c r="M152" s="72" t="s">
        <v>221</v>
      </c>
      <c r="N152" s="73">
        <v>0</v>
      </c>
      <c r="O152" s="72"/>
      <c r="P152" s="73">
        <v>0</v>
      </c>
      <c r="Q152" s="73">
        <v>0</v>
      </c>
      <c r="R152" s="73">
        <v>0</v>
      </c>
      <c r="S152" s="73">
        <v>0</v>
      </c>
      <c r="T152" s="73">
        <v>0</v>
      </c>
      <c r="U152" s="72"/>
      <c r="V152" s="73">
        <v>0</v>
      </c>
      <c r="W152" s="73">
        <v>0</v>
      </c>
      <c r="X152" s="72" t="s">
        <v>221</v>
      </c>
      <c r="Y152" s="73">
        <v>0</v>
      </c>
      <c r="Z152" s="73">
        <v>0</v>
      </c>
      <c r="AA152" s="73">
        <v>0</v>
      </c>
      <c r="AB152" s="72"/>
      <c r="AC152" s="73">
        <v>0</v>
      </c>
      <c r="AD152" s="72"/>
      <c r="AE152" s="73">
        <v>0</v>
      </c>
      <c r="AF152" s="73">
        <v>0</v>
      </c>
      <c r="AG152" s="73">
        <v>0</v>
      </c>
      <c r="AH152" s="73">
        <v>1.91597121E-2</v>
      </c>
      <c r="AI152" s="72"/>
      <c r="AJ152" s="73">
        <v>0</v>
      </c>
      <c r="AK152" s="73">
        <v>0</v>
      </c>
      <c r="AL152" s="73">
        <v>0</v>
      </c>
      <c r="AM152" s="72"/>
      <c r="AN152" s="72"/>
      <c r="AO152" s="72"/>
      <c r="AP152" s="72"/>
      <c r="AQ152" s="72"/>
      <c r="AR152" s="72"/>
      <c r="AS152" s="73">
        <v>87.761330000000001</v>
      </c>
      <c r="AT152" s="73">
        <v>0</v>
      </c>
      <c r="AU152" s="72"/>
      <c r="AV152" s="73">
        <v>0</v>
      </c>
      <c r="AW152" s="72"/>
      <c r="AX152" s="72" t="s">
        <v>221</v>
      </c>
      <c r="AY152" s="72"/>
      <c r="AZ152" s="73">
        <v>0</v>
      </c>
      <c r="BA152" s="72"/>
      <c r="BB152" s="72"/>
      <c r="BC152" s="72"/>
      <c r="BD152" s="73">
        <v>0</v>
      </c>
      <c r="BE152" s="73">
        <v>8.5538321167883194E-2</v>
      </c>
      <c r="BF152" s="72" t="s">
        <v>221</v>
      </c>
      <c r="BG152" s="72"/>
      <c r="BH152" s="73">
        <v>0</v>
      </c>
      <c r="BI152" s="73">
        <v>0</v>
      </c>
      <c r="BJ152" s="72"/>
      <c r="BK152" s="73">
        <v>0</v>
      </c>
      <c r="BL152" s="73">
        <v>0</v>
      </c>
      <c r="BM152" s="72"/>
      <c r="BN152" s="73">
        <v>256.88738834033501</v>
      </c>
      <c r="BO152" s="72" t="s">
        <v>221</v>
      </c>
      <c r="BP152" s="72"/>
      <c r="BQ152" s="73">
        <v>0</v>
      </c>
      <c r="BR152" s="72" t="s">
        <v>221</v>
      </c>
      <c r="BS152" s="73">
        <v>0</v>
      </c>
      <c r="BT152" s="73">
        <v>0</v>
      </c>
      <c r="BU152" s="72" t="s">
        <v>221</v>
      </c>
      <c r="BV152" s="72"/>
      <c r="BW152" s="73">
        <v>0</v>
      </c>
      <c r="BX152" s="72" t="s">
        <v>221</v>
      </c>
      <c r="BY152" s="72"/>
      <c r="BZ152" s="73">
        <v>0</v>
      </c>
      <c r="CA152" s="73">
        <v>0</v>
      </c>
      <c r="CB152" s="72"/>
      <c r="CC152" s="73">
        <v>0.104698033267883</v>
      </c>
      <c r="CD152" s="73">
        <v>0</v>
      </c>
      <c r="CE152" s="73">
        <v>0</v>
      </c>
      <c r="CF152" s="72"/>
      <c r="CG152" s="72"/>
      <c r="CH152" s="72"/>
      <c r="CI152" s="73">
        <v>0</v>
      </c>
      <c r="CJ152" s="73">
        <v>344.64871834033499</v>
      </c>
      <c r="CK152" s="73">
        <v>344.75341637360299</v>
      </c>
    </row>
    <row r="153" spans="1:89" ht="15" customHeight="1">
      <c r="A153" s="72" t="s">
        <v>310</v>
      </c>
      <c r="B153" s="74"/>
      <c r="C153" s="74"/>
      <c r="D153" s="75">
        <v>0</v>
      </c>
      <c r="E153" s="75">
        <v>0</v>
      </c>
      <c r="F153" s="75">
        <v>0</v>
      </c>
      <c r="G153" s="74" t="s">
        <v>221</v>
      </c>
      <c r="H153" s="74"/>
      <c r="I153" s="74"/>
      <c r="J153" s="74"/>
      <c r="K153" s="75">
        <v>0</v>
      </c>
      <c r="L153" s="75">
        <v>0</v>
      </c>
      <c r="M153" s="74" t="s">
        <v>221</v>
      </c>
      <c r="N153" s="75">
        <v>0</v>
      </c>
      <c r="O153" s="74"/>
      <c r="P153" s="75">
        <v>0</v>
      </c>
      <c r="Q153" s="75">
        <v>0</v>
      </c>
      <c r="R153" s="75">
        <v>0</v>
      </c>
      <c r="S153" s="74" t="s">
        <v>221</v>
      </c>
      <c r="T153" s="75">
        <v>0</v>
      </c>
      <c r="U153" s="74"/>
      <c r="V153" s="75">
        <v>0</v>
      </c>
      <c r="W153" s="75">
        <v>0</v>
      </c>
      <c r="X153" s="74" t="s">
        <v>221</v>
      </c>
      <c r="Y153" s="75">
        <v>0</v>
      </c>
      <c r="Z153" s="75">
        <v>0</v>
      </c>
      <c r="AA153" s="75">
        <v>0</v>
      </c>
      <c r="AB153" s="74"/>
      <c r="AC153" s="75">
        <v>0</v>
      </c>
      <c r="AD153" s="74"/>
      <c r="AE153" s="75">
        <v>0</v>
      </c>
      <c r="AF153" s="75">
        <v>0</v>
      </c>
      <c r="AG153" s="75">
        <v>0</v>
      </c>
      <c r="AH153" s="75">
        <v>0</v>
      </c>
      <c r="AI153" s="74"/>
      <c r="AJ153" s="75">
        <v>0</v>
      </c>
      <c r="AK153" s="75">
        <v>0</v>
      </c>
      <c r="AL153" s="75">
        <v>0</v>
      </c>
      <c r="AM153" s="74"/>
      <c r="AN153" s="74"/>
      <c r="AO153" s="74"/>
      <c r="AP153" s="74"/>
      <c r="AQ153" s="74"/>
      <c r="AR153" s="74"/>
      <c r="AS153" s="74"/>
      <c r="AT153" s="75">
        <v>0</v>
      </c>
      <c r="AU153" s="74"/>
      <c r="AV153" s="75">
        <v>0</v>
      </c>
      <c r="AW153" s="75">
        <v>0</v>
      </c>
      <c r="AX153" s="74" t="s">
        <v>221</v>
      </c>
      <c r="AY153" s="74"/>
      <c r="AZ153" s="74"/>
      <c r="BA153" s="74"/>
      <c r="BB153" s="74"/>
      <c r="BC153" s="74"/>
      <c r="BD153" s="75">
        <v>0</v>
      </c>
      <c r="BE153" s="75">
        <v>0</v>
      </c>
      <c r="BF153" s="74" t="s">
        <v>221</v>
      </c>
      <c r="BG153" s="74"/>
      <c r="BH153" s="75">
        <v>0</v>
      </c>
      <c r="BI153" s="75">
        <v>0</v>
      </c>
      <c r="BJ153" s="74"/>
      <c r="BK153" s="75">
        <v>0</v>
      </c>
      <c r="BL153" s="75">
        <v>0</v>
      </c>
      <c r="BM153" s="74"/>
      <c r="BN153" s="75">
        <v>0</v>
      </c>
      <c r="BO153" s="74" t="s">
        <v>221</v>
      </c>
      <c r="BP153" s="74"/>
      <c r="BQ153" s="75">
        <v>0</v>
      </c>
      <c r="BR153" s="74" t="s">
        <v>221</v>
      </c>
      <c r="BS153" s="75">
        <v>0</v>
      </c>
      <c r="BT153" s="75">
        <v>0</v>
      </c>
      <c r="BU153" s="75">
        <v>0</v>
      </c>
      <c r="BV153" s="74"/>
      <c r="BW153" s="75">
        <v>0</v>
      </c>
      <c r="BX153" s="74" t="s">
        <v>221</v>
      </c>
      <c r="BY153" s="74"/>
      <c r="BZ153" s="75">
        <v>0</v>
      </c>
      <c r="CA153" s="75">
        <v>0</v>
      </c>
      <c r="CB153" s="74"/>
      <c r="CC153" s="75">
        <v>0</v>
      </c>
      <c r="CD153" s="75">
        <v>0</v>
      </c>
      <c r="CE153" s="75">
        <v>0</v>
      </c>
      <c r="CF153" s="74"/>
      <c r="CG153" s="74"/>
      <c r="CH153" s="74"/>
      <c r="CI153" s="75">
        <v>0</v>
      </c>
      <c r="CJ153" s="75">
        <v>0</v>
      </c>
      <c r="CK153" s="75">
        <v>0</v>
      </c>
    </row>
    <row r="154" spans="1:89" ht="15" customHeight="1">
      <c r="A154" s="72" t="s">
        <v>311</v>
      </c>
      <c r="B154" s="72"/>
      <c r="C154" s="72"/>
      <c r="D154" s="73">
        <v>0</v>
      </c>
      <c r="E154" s="72"/>
      <c r="F154" s="73">
        <v>0</v>
      </c>
      <c r="G154" s="73">
        <v>0</v>
      </c>
      <c r="H154" s="72"/>
      <c r="I154" s="72"/>
      <c r="J154" s="72"/>
      <c r="K154" s="73">
        <v>0</v>
      </c>
      <c r="L154" s="73">
        <v>2.4869435463814999E-2</v>
      </c>
      <c r="M154" s="72" t="s">
        <v>221</v>
      </c>
      <c r="N154" s="73">
        <v>0</v>
      </c>
      <c r="O154" s="72"/>
      <c r="P154" s="73">
        <v>0</v>
      </c>
      <c r="Q154" s="73">
        <v>0</v>
      </c>
      <c r="R154" s="73">
        <v>0</v>
      </c>
      <c r="S154" s="73">
        <v>0</v>
      </c>
      <c r="T154" s="73">
        <v>0</v>
      </c>
      <c r="U154" s="72"/>
      <c r="V154" s="72" t="s">
        <v>221</v>
      </c>
      <c r="W154" s="73">
        <v>0</v>
      </c>
      <c r="X154" s="72" t="s">
        <v>221</v>
      </c>
      <c r="Y154" s="73">
        <v>0</v>
      </c>
      <c r="Z154" s="73">
        <v>0</v>
      </c>
      <c r="AA154" s="73">
        <v>0</v>
      </c>
      <c r="AB154" s="72"/>
      <c r="AC154" s="73">
        <v>0</v>
      </c>
      <c r="AD154" s="72"/>
      <c r="AE154" s="73">
        <v>0</v>
      </c>
      <c r="AF154" s="72"/>
      <c r="AG154" s="73">
        <v>0</v>
      </c>
      <c r="AH154" s="73">
        <v>1.1917605600000001E-2</v>
      </c>
      <c r="AI154" s="72"/>
      <c r="AJ154" s="73">
        <v>0</v>
      </c>
      <c r="AK154" s="73">
        <v>0</v>
      </c>
      <c r="AL154" s="73">
        <v>0</v>
      </c>
      <c r="AM154" s="72"/>
      <c r="AN154" s="72"/>
      <c r="AO154" s="72"/>
      <c r="AP154" s="72"/>
      <c r="AQ154" s="72"/>
      <c r="AR154" s="72"/>
      <c r="AS154" s="73">
        <v>10.45931</v>
      </c>
      <c r="AT154" s="73">
        <v>0</v>
      </c>
      <c r="AU154" s="72"/>
      <c r="AV154" s="73">
        <v>0</v>
      </c>
      <c r="AW154" s="73">
        <v>0</v>
      </c>
      <c r="AX154" s="72" t="s">
        <v>221</v>
      </c>
      <c r="AY154" s="72"/>
      <c r="AZ154" s="72"/>
      <c r="BA154" s="72"/>
      <c r="BB154" s="72"/>
      <c r="BC154" s="72"/>
      <c r="BD154" s="73">
        <v>0</v>
      </c>
      <c r="BE154" s="73">
        <v>0</v>
      </c>
      <c r="BF154" s="72" t="s">
        <v>221</v>
      </c>
      <c r="BG154" s="72"/>
      <c r="BH154" s="73">
        <v>0</v>
      </c>
      <c r="BI154" s="73">
        <v>0</v>
      </c>
      <c r="BJ154" s="72"/>
      <c r="BK154" s="73">
        <v>0</v>
      </c>
      <c r="BL154" s="73">
        <v>0</v>
      </c>
      <c r="BM154" s="72"/>
      <c r="BN154" s="73">
        <v>38.3388236716332</v>
      </c>
      <c r="BO154" s="72" t="s">
        <v>221</v>
      </c>
      <c r="BP154" s="72"/>
      <c r="BQ154" s="73">
        <v>0</v>
      </c>
      <c r="BR154" s="72" t="s">
        <v>221</v>
      </c>
      <c r="BS154" s="73">
        <v>0</v>
      </c>
      <c r="BT154" s="73">
        <v>0</v>
      </c>
      <c r="BU154" s="72" t="s">
        <v>221</v>
      </c>
      <c r="BV154" s="72"/>
      <c r="BW154" s="72" t="s">
        <v>221</v>
      </c>
      <c r="BX154" s="72" t="s">
        <v>221</v>
      </c>
      <c r="BY154" s="72"/>
      <c r="BZ154" s="73">
        <v>0</v>
      </c>
      <c r="CA154" s="73">
        <v>0</v>
      </c>
      <c r="CB154" s="72"/>
      <c r="CC154" s="73">
        <v>3.6787041063815001E-2</v>
      </c>
      <c r="CD154" s="73">
        <v>0</v>
      </c>
      <c r="CE154" s="73">
        <v>0</v>
      </c>
      <c r="CF154" s="72"/>
      <c r="CG154" s="72"/>
      <c r="CH154" s="72"/>
      <c r="CI154" s="73">
        <v>0</v>
      </c>
      <c r="CJ154" s="73">
        <v>48.798133671633202</v>
      </c>
      <c r="CK154" s="73">
        <v>48.834920712696999</v>
      </c>
    </row>
    <row r="155" spans="1:89" ht="15" customHeight="1">
      <c r="A155" s="72" t="s">
        <v>114</v>
      </c>
      <c r="B155" s="74"/>
      <c r="C155" s="74"/>
      <c r="D155" s="75">
        <v>0</v>
      </c>
      <c r="E155" s="74"/>
      <c r="F155" s="75">
        <v>0</v>
      </c>
      <c r="G155" s="74"/>
      <c r="H155" s="74"/>
      <c r="I155" s="74"/>
      <c r="J155" s="74"/>
      <c r="K155" s="75">
        <v>0</v>
      </c>
      <c r="L155" s="75">
        <v>0</v>
      </c>
      <c r="M155" s="74" t="s">
        <v>221</v>
      </c>
      <c r="N155" s="75">
        <v>0</v>
      </c>
      <c r="O155" s="74"/>
      <c r="P155" s="75">
        <v>0</v>
      </c>
      <c r="Q155" s="75">
        <v>0</v>
      </c>
      <c r="R155" s="75">
        <v>0</v>
      </c>
      <c r="S155" s="75">
        <v>0</v>
      </c>
      <c r="T155" s="75">
        <v>0</v>
      </c>
      <c r="U155" s="74"/>
      <c r="V155" s="75">
        <v>0</v>
      </c>
      <c r="W155" s="75">
        <v>0</v>
      </c>
      <c r="X155" s="74"/>
      <c r="Y155" s="75">
        <v>0</v>
      </c>
      <c r="Z155" s="75">
        <v>0</v>
      </c>
      <c r="AA155" s="75">
        <v>0</v>
      </c>
      <c r="AB155" s="74"/>
      <c r="AC155" s="75">
        <v>0</v>
      </c>
      <c r="AD155" s="74"/>
      <c r="AE155" s="75">
        <v>0</v>
      </c>
      <c r="AF155" s="74"/>
      <c r="AG155" s="75">
        <v>0</v>
      </c>
      <c r="AH155" s="75">
        <v>0</v>
      </c>
      <c r="AI155" s="74"/>
      <c r="AJ155" s="75">
        <v>0</v>
      </c>
      <c r="AK155" s="75">
        <v>0</v>
      </c>
      <c r="AL155" s="75">
        <v>0</v>
      </c>
      <c r="AM155" s="74"/>
      <c r="AN155" s="74"/>
      <c r="AO155" s="74"/>
      <c r="AP155" s="74"/>
      <c r="AQ155" s="74"/>
      <c r="AR155" s="74"/>
      <c r="AS155" s="74"/>
      <c r="AT155" s="75">
        <v>0</v>
      </c>
      <c r="AU155" s="74"/>
      <c r="AV155" s="75">
        <v>0</v>
      </c>
      <c r="AW155" s="75">
        <v>0</v>
      </c>
      <c r="AX155" s="74" t="s">
        <v>221</v>
      </c>
      <c r="AY155" s="74"/>
      <c r="AZ155" s="74"/>
      <c r="BA155" s="74"/>
      <c r="BB155" s="74"/>
      <c r="BC155" s="74"/>
      <c r="BD155" s="75">
        <v>0</v>
      </c>
      <c r="BE155" s="75">
        <v>0</v>
      </c>
      <c r="BF155" s="74" t="s">
        <v>221</v>
      </c>
      <c r="BG155" s="74"/>
      <c r="BH155" s="75">
        <v>0</v>
      </c>
      <c r="BI155" s="75">
        <v>0</v>
      </c>
      <c r="BJ155" s="74"/>
      <c r="BK155" s="75">
        <v>0</v>
      </c>
      <c r="BL155" s="75">
        <v>0</v>
      </c>
      <c r="BM155" s="74"/>
      <c r="BN155" s="75">
        <v>0</v>
      </c>
      <c r="BO155" s="74"/>
      <c r="BP155" s="74"/>
      <c r="BQ155" s="75">
        <v>0</v>
      </c>
      <c r="BR155" s="74" t="s">
        <v>221</v>
      </c>
      <c r="BS155" s="75">
        <v>0</v>
      </c>
      <c r="BT155" s="75">
        <v>0</v>
      </c>
      <c r="BU155" s="75">
        <v>0</v>
      </c>
      <c r="BV155" s="74"/>
      <c r="BW155" s="75">
        <v>0</v>
      </c>
      <c r="BX155" s="74" t="s">
        <v>221</v>
      </c>
      <c r="BY155" s="74"/>
      <c r="BZ155" s="75">
        <v>0</v>
      </c>
      <c r="CA155" s="75">
        <v>0</v>
      </c>
      <c r="CB155" s="74"/>
      <c r="CC155" s="75">
        <v>0</v>
      </c>
      <c r="CD155" s="75">
        <v>0</v>
      </c>
      <c r="CE155" s="75">
        <v>0</v>
      </c>
      <c r="CF155" s="74"/>
      <c r="CG155" s="74"/>
      <c r="CH155" s="74"/>
      <c r="CI155" s="75">
        <v>0</v>
      </c>
      <c r="CJ155" s="75">
        <v>0</v>
      </c>
      <c r="CK155" s="75">
        <v>0</v>
      </c>
    </row>
    <row r="156" spans="1:89" ht="15" customHeight="1">
      <c r="A156" s="72" t="s">
        <v>312</v>
      </c>
      <c r="B156" s="72"/>
      <c r="C156" s="72"/>
      <c r="D156" s="73">
        <v>0</v>
      </c>
      <c r="E156" s="73">
        <v>0</v>
      </c>
      <c r="F156" s="73">
        <v>4.07E-2</v>
      </c>
      <c r="G156" s="72"/>
      <c r="H156" s="72"/>
      <c r="I156" s="72"/>
      <c r="J156" s="72"/>
      <c r="K156" s="73">
        <v>0</v>
      </c>
      <c r="L156" s="73">
        <v>0</v>
      </c>
      <c r="M156" s="72" t="s">
        <v>221</v>
      </c>
      <c r="N156" s="73">
        <v>0</v>
      </c>
      <c r="O156" s="72"/>
      <c r="P156" s="73">
        <v>0</v>
      </c>
      <c r="Q156" s="73">
        <v>0</v>
      </c>
      <c r="R156" s="73">
        <v>0</v>
      </c>
      <c r="S156" s="73">
        <v>0</v>
      </c>
      <c r="T156" s="73">
        <v>0</v>
      </c>
      <c r="U156" s="72"/>
      <c r="V156" s="73">
        <v>0</v>
      </c>
      <c r="W156" s="73">
        <v>0</v>
      </c>
      <c r="X156" s="72" t="s">
        <v>221</v>
      </c>
      <c r="Y156" s="73">
        <v>0</v>
      </c>
      <c r="Z156" s="73">
        <v>0</v>
      </c>
      <c r="AA156" s="73">
        <v>0</v>
      </c>
      <c r="AB156" s="72"/>
      <c r="AC156" s="73">
        <v>0</v>
      </c>
      <c r="AD156" s="72"/>
      <c r="AE156" s="73">
        <v>0</v>
      </c>
      <c r="AF156" s="72"/>
      <c r="AG156" s="73">
        <v>0</v>
      </c>
      <c r="AH156" s="73">
        <v>0</v>
      </c>
      <c r="AI156" s="72"/>
      <c r="AJ156" s="73">
        <v>0</v>
      </c>
      <c r="AK156" s="73">
        <v>0</v>
      </c>
      <c r="AL156" s="73">
        <v>0</v>
      </c>
      <c r="AM156" s="72"/>
      <c r="AN156" s="72"/>
      <c r="AO156" s="72"/>
      <c r="AP156" s="72"/>
      <c r="AQ156" s="72"/>
      <c r="AR156" s="72"/>
      <c r="AS156" s="72"/>
      <c r="AT156" s="73">
        <v>0</v>
      </c>
      <c r="AU156" s="72"/>
      <c r="AV156" s="73">
        <v>0</v>
      </c>
      <c r="AW156" s="73">
        <v>0</v>
      </c>
      <c r="AX156" s="72" t="s">
        <v>221</v>
      </c>
      <c r="AY156" s="72"/>
      <c r="AZ156" s="72"/>
      <c r="BA156" s="72"/>
      <c r="BB156" s="72"/>
      <c r="BC156" s="72"/>
      <c r="BD156" s="73">
        <v>0</v>
      </c>
      <c r="BE156" s="73">
        <v>0</v>
      </c>
      <c r="BF156" s="72" t="s">
        <v>221</v>
      </c>
      <c r="BG156" s="72"/>
      <c r="BH156" s="73">
        <v>2.3849122975414E-2</v>
      </c>
      <c r="BI156" s="73">
        <v>0</v>
      </c>
      <c r="BJ156" s="72"/>
      <c r="BK156" s="73">
        <v>0</v>
      </c>
      <c r="BL156" s="73">
        <v>0</v>
      </c>
      <c r="BM156" s="72"/>
      <c r="BN156" s="73">
        <v>0</v>
      </c>
      <c r="BO156" s="72" t="s">
        <v>221</v>
      </c>
      <c r="BP156" s="72"/>
      <c r="BQ156" s="73">
        <v>0</v>
      </c>
      <c r="BR156" s="72" t="s">
        <v>221</v>
      </c>
      <c r="BS156" s="73">
        <v>0</v>
      </c>
      <c r="BT156" s="73">
        <v>0</v>
      </c>
      <c r="BU156" s="73">
        <v>0</v>
      </c>
      <c r="BV156" s="72" t="s">
        <v>221</v>
      </c>
      <c r="BW156" s="73">
        <v>0</v>
      </c>
      <c r="BX156" s="72" t="s">
        <v>221</v>
      </c>
      <c r="BY156" s="72"/>
      <c r="BZ156" s="73">
        <v>0</v>
      </c>
      <c r="CA156" s="73">
        <v>0</v>
      </c>
      <c r="CB156" s="72"/>
      <c r="CC156" s="73">
        <v>6.4549122975414E-2</v>
      </c>
      <c r="CD156" s="73">
        <v>0</v>
      </c>
      <c r="CE156" s="73">
        <v>0</v>
      </c>
      <c r="CF156" s="72"/>
      <c r="CG156" s="72"/>
      <c r="CH156" s="72"/>
      <c r="CI156" s="73">
        <v>0</v>
      </c>
      <c r="CJ156" s="73">
        <v>0</v>
      </c>
      <c r="CK156" s="73">
        <v>6.4549122975414E-2</v>
      </c>
    </row>
    <row r="157" spans="1:89" s="84" customFormat="1" ht="15" customHeight="1">
      <c r="A157" s="81" t="s">
        <v>134</v>
      </c>
      <c r="B157" s="82">
        <v>3.9879160157483599E-2</v>
      </c>
      <c r="C157" s="82">
        <v>32.346368715083798</v>
      </c>
      <c r="D157" s="82">
        <v>5096.6703900000002</v>
      </c>
      <c r="E157" s="82">
        <v>126.92</v>
      </c>
      <c r="F157" s="82">
        <v>30.346699999999998</v>
      </c>
      <c r="G157" s="82">
        <v>52114.878270000001</v>
      </c>
      <c r="H157" s="83"/>
      <c r="I157" s="82">
        <v>15.520300000000001</v>
      </c>
      <c r="J157" s="82">
        <v>114.868516878123</v>
      </c>
      <c r="K157" s="82">
        <v>25384.996073847298</v>
      </c>
      <c r="L157" s="82">
        <v>7354.3832380004997</v>
      </c>
      <c r="M157" s="82">
        <v>5723.2931467990502</v>
      </c>
      <c r="N157" s="82">
        <v>7.0088486714476997E-2</v>
      </c>
      <c r="O157" s="83"/>
      <c r="P157" s="82">
        <v>24.371971011892601</v>
      </c>
      <c r="Q157" s="82">
        <v>745.95608040915897</v>
      </c>
      <c r="R157" s="83" t="s">
        <v>221</v>
      </c>
      <c r="S157" s="82">
        <v>7728.7537444162199</v>
      </c>
      <c r="T157" s="82">
        <v>2356.1603554742401</v>
      </c>
      <c r="U157" s="82">
        <v>13.086258000000001</v>
      </c>
      <c r="V157" s="82">
        <v>456.13736999999998</v>
      </c>
      <c r="W157" s="82">
        <v>6841.3364763168502</v>
      </c>
      <c r="X157" s="82">
        <v>44114.208310938899</v>
      </c>
      <c r="Y157" s="82">
        <v>61513.590600000003</v>
      </c>
      <c r="Z157" s="82">
        <v>1043.4557852334001</v>
      </c>
      <c r="AA157" s="82">
        <v>17.60738508</v>
      </c>
      <c r="AB157" s="82">
        <v>1.6503286921234199</v>
      </c>
      <c r="AC157" s="82">
        <v>8551.8331030756799</v>
      </c>
      <c r="AD157" s="82">
        <v>1050.2414128344899</v>
      </c>
      <c r="AE157" s="82">
        <v>1457.28428980839</v>
      </c>
      <c r="AF157" s="82">
        <v>1734.9193641172999</v>
      </c>
      <c r="AG157" s="82">
        <v>123059.96189999999</v>
      </c>
      <c r="AH157" s="82">
        <v>21933.288001151999</v>
      </c>
      <c r="AI157" s="82">
        <v>7620.2420424403199</v>
      </c>
      <c r="AJ157" s="82">
        <v>38166.894809999998</v>
      </c>
      <c r="AK157" s="82">
        <v>593.68815970160097</v>
      </c>
      <c r="AL157" s="82">
        <v>46.5988424544325</v>
      </c>
      <c r="AM157" s="83"/>
      <c r="AN157" s="83"/>
      <c r="AO157" s="82">
        <v>401.86709999999999</v>
      </c>
      <c r="AP157" s="82">
        <v>267.37591150878899</v>
      </c>
      <c r="AQ157" s="82">
        <v>92.305936633656302</v>
      </c>
      <c r="AR157" s="82">
        <v>93.889995299999995</v>
      </c>
      <c r="AS157" s="82">
        <v>1178.4488120000001</v>
      </c>
      <c r="AT157" s="82">
        <v>5474.5185898294103</v>
      </c>
      <c r="AU157" s="82">
        <v>7013.4807859599996</v>
      </c>
      <c r="AV157" s="82">
        <v>310.92065247442599</v>
      </c>
      <c r="AW157" s="82">
        <v>481.966274725321</v>
      </c>
      <c r="AX157" s="83"/>
      <c r="AY157" s="83"/>
      <c r="AZ157" s="82">
        <v>3539.9299361032499</v>
      </c>
      <c r="BA157" s="82">
        <v>88.553891851966895</v>
      </c>
      <c r="BB157" s="82">
        <v>346.1</v>
      </c>
      <c r="BC157" s="82">
        <v>6.3132999999999999</v>
      </c>
      <c r="BD157" s="82">
        <v>798.30992177994904</v>
      </c>
      <c r="BE157" s="82">
        <v>7286.9240419708003</v>
      </c>
      <c r="BF157" s="83" t="s">
        <v>221</v>
      </c>
      <c r="BG157" s="82">
        <v>6453.5640663990498</v>
      </c>
      <c r="BH157" s="82">
        <v>7718.4683188863701</v>
      </c>
      <c r="BI157" s="82">
        <v>1620.42302257453</v>
      </c>
      <c r="BJ157" s="83"/>
      <c r="BK157" s="82">
        <v>3110.7670199999998</v>
      </c>
      <c r="BL157" s="82">
        <v>180.03281849999999</v>
      </c>
      <c r="BM157" s="83"/>
      <c r="BN157" s="82">
        <v>7928.7968603611998</v>
      </c>
      <c r="BO157" s="82">
        <v>61867.473316196403</v>
      </c>
      <c r="BP157" s="82">
        <v>22.909555999999998</v>
      </c>
      <c r="BQ157" s="82">
        <v>28187.963704986701</v>
      </c>
      <c r="BR157" s="82">
        <v>19353.8438984936</v>
      </c>
      <c r="BS157" s="82">
        <v>857.29907185000002</v>
      </c>
      <c r="BT157" s="82">
        <v>2463</v>
      </c>
      <c r="BU157" s="82">
        <v>319.87802493998902</v>
      </c>
      <c r="BV157" s="82">
        <v>762.4</v>
      </c>
      <c r="BW157" s="82">
        <v>78452.051200000104</v>
      </c>
      <c r="BX157" s="82">
        <v>89165</v>
      </c>
      <c r="BY157" s="82">
        <v>2423</v>
      </c>
      <c r="BZ157" s="82">
        <v>43253.090905407596</v>
      </c>
      <c r="CA157" s="82">
        <v>20950.7742233877</v>
      </c>
      <c r="CB157" s="83"/>
      <c r="CC157" s="82">
        <v>562465.019448634</v>
      </c>
      <c r="CD157" s="82">
        <v>310.92065247442599</v>
      </c>
      <c r="CE157" s="82">
        <v>95042.3345326134</v>
      </c>
      <c r="CF157" s="82">
        <v>32.346368715083798</v>
      </c>
      <c r="CG157" s="83"/>
      <c r="CH157" s="82">
        <v>3.9879160157483599E-2</v>
      </c>
      <c r="CI157" s="82">
        <v>27829.8296738473</v>
      </c>
      <c r="CJ157" s="82">
        <v>13449.0199081298</v>
      </c>
      <c r="CK157" s="82">
        <v>763333.375592369</v>
      </c>
    </row>
    <row r="158" spans="1:89" ht="15" customHeight="1">
      <c r="A158" s="72" t="s">
        <v>313</v>
      </c>
      <c r="B158" s="72"/>
      <c r="C158" s="72"/>
      <c r="D158" s="73">
        <v>0</v>
      </c>
      <c r="E158" s="72"/>
      <c r="F158" s="73">
        <v>0</v>
      </c>
      <c r="G158" s="72"/>
      <c r="H158" s="72"/>
      <c r="I158" s="72"/>
      <c r="J158" s="72"/>
      <c r="K158" s="73">
        <v>9.75296672765643</v>
      </c>
      <c r="L158" s="73">
        <v>0</v>
      </c>
      <c r="M158" s="72" t="s">
        <v>221</v>
      </c>
      <c r="N158" s="73">
        <v>0</v>
      </c>
      <c r="O158" s="72"/>
      <c r="P158" s="73">
        <v>0</v>
      </c>
      <c r="Q158" s="73">
        <v>27.130456666688399</v>
      </c>
      <c r="R158" s="73">
        <v>0</v>
      </c>
      <c r="S158" s="73">
        <v>0</v>
      </c>
      <c r="T158" s="73">
        <v>0</v>
      </c>
      <c r="U158" s="72"/>
      <c r="V158" s="72"/>
      <c r="W158" s="73">
        <v>0</v>
      </c>
      <c r="X158" s="72" t="s">
        <v>221</v>
      </c>
      <c r="Y158" s="73">
        <v>0</v>
      </c>
      <c r="Z158" s="73">
        <v>0</v>
      </c>
      <c r="AA158" s="73">
        <v>0</v>
      </c>
      <c r="AB158" s="72"/>
      <c r="AC158" s="72"/>
      <c r="AD158" s="72"/>
      <c r="AE158" s="73">
        <v>0</v>
      </c>
      <c r="AF158" s="73">
        <v>0</v>
      </c>
      <c r="AG158" s="72"/>
      <c r="AH158" s="73">
        <v>0</v>
      </c>
      <c r="AI158" s="72"/>
      <c r="AJ158" s="73">
        <v>0</v>
      </c>
      <c r="AK158" s="73">
        <v>0</v>
      </c>
      <c r="AL158" s="73">
        <v>0</v>
      </c>
      <c r="AM158" s="72"/>
      <c r="AN158" s="72"/>
      <c r="AO158" s="72"/>
      <c r="AP158" s="72"/>
      <c r="AQ158" s="72"/>
      <c r="AR158" s="73">
        <v>14.609265300000001</v>
      </c>
      <c r="AS158" s="72"/>
      <c r="AT158" s="73">
        <v>0</v>
      </c>
      <c r="AU158" s="72"/>
      <c r="AV158" s="73">
        <v>0</v>
      </c>
      <c r="AW158" s="73">
        <v>0</v>
      </c>
      <c r="AX158" s="73">
        <v>0</v>
      </c>
      <c r="AY158" s="72"/>
      <c r="AZ158" s="72"/>
      <c r="BA158" s="72"/>
      <c r="BB158" s="72"/>
      <c r="BC158" s="72"/>
      <c r="BD158" s="73">
        <v>0</v>
      </c>
      <c r="BE158" s="73">
        <v>0</v>
      </c>
      <c r="BF158" s="72" t="s">
        <v>221</v>
      </c>
      <c r="BG158" s="72"/>
      <c r="BH158" s="73">
        <v>0</v>
      </c>
      <c r="BI158" s="73">
        <v>0</v>
      </c>
      <c r="BJ158" s="72"/>
      <c r="BK158" s="73">
        <v>0</v>
      </c>
      <c r="BL158" s="72"/>
      <c r="BM158" s="72"/>
      <c r="BN158" s="73">
        <v>0</v>
      </c>
      <c r="BO158" s="72"/>
      <c r="BP158" s="72"/>
      <c r="BQ158" s="73">
        <v>0</v>
      </c>
      <c r="BR158" s="72"/>
      <c r="BS158" s="73">
        <v>0</v>
      </c>
      <c r="BT158" s="73">
        <v>0</v>
      </c>
      <c r="BU158" s="73">
        <v>0</v>
      </c>
      <c r="BV158" s="72"/>
      <c r="BW158" s="73">
        <v>0</v>
      </c>
      <c r="BX158" s="72"/>
      <c r="BY158" s="72"/>
      <c r="BZ158" s="73">
        <v>0</v>
      </c>
      <c r="CA158" s="73">
        <v>0</v>
      </c>
      <c r="CB158" s="72"/>
      <c r="CC158" s="73">
        <v>41.739721966688499</v>
      </c>
      <c r="CD158" s="73">
        <v>0</v>
      </c>
      <c r="CE158" s="73">
        <v>0</v>
      </c>
      <c r="CF158" s="72"/>
      <c r="CG158" s="72"/>
      <c r="CH158" s="72"/>
      <c r="CI158" s="73">
        <v>9.75296672765643</v>
      </c>
      <c r="CJ158" s="73">
        <v>0</v>
      </c>
      <c r="CK158" s="73">
        <v>51.492688694344899</v>
      </c>
    </row>
    <row r="159" spans="1:89" ht="15" customHeight="1">
      <c r="A159" s="72" t="s">
        <v>314</v>
      </c>
      <c r="B159" s="74"/>
      <c r="C159" s="74"/>
      <c r="D159" s="75">
        <v>4.6135799999999998</v>
      </c>
      <c r="E159" s="75">
        <v>0</v>
      </c>
      <c r="F159" s="75">
        <v>0</v>
      </c>
      <c r="G159" s="75">
        <v>66.896910000000005</v>
      </c>
      <c r="H159" s="74"/>
      <c r="I159" s="74"/>
      <c r="J159" s="74" t="s">
        <v>221</v>
      </c>
      <c r="K159" s="75">
        <v>0.94665474830020302</v>
      </c>
      <c r="L159" s="75">
        <v>0.88908231783138503</v>
      </c>
      <c r="M159" s="74" t="s">
        <v>221</v>
      </c>
      <c r="N159" s="74" t="s">
        <v>221</v>
      </c>
      <c r="O159" s="74"/>
      <c r="P159" s="75">
        <v>0</v>
      </c>
      <c r="Q159" s="75">
        <v>0</v>
      </c>
      <c r="R159" s="75">
        <v>0</v>
      </c>
      <c r="S159" s="74" t="s">
        <v>221</v>
      </c>
      <c r="T159" s="75">
        <v>0</v>
      </c>
      <c r="U159" s="74"/>
      <c r="V159" s="74" t="s">
        <v>221</v>
      </c>
      <c r="W159" s="74" t="s">
        <v>221</v>
      </c>
      <c r="X159" s="74" t="s">
        <v>221</v>
      </c>
      <c r="Y159" s="75">
        <v>4.8563999999999998</v>
      </c>
      <c r="Z159" s="75">
        <v>0</v>
      </c>
      <c r="AA159" s="75">
        <v>0</v>
      </c>
      <c r="AB159" s="74"/>
      <c r="AC159" s="75">
        <v>22.299942113996799</v>
      </c>
      <c r="AD159" s="74"/>
      <c r="AE159" s="75">
        <v>0.30000868446191897</v>
      </c>
      <c r="AF159" s="75">
        <v>14.275253233200001</v>
      </c>
      <c r="AG159" s="74" t="s">
        <v>221</v>
      </c>
      <c r="AH159" s="75">
        <v>22.047597070199998</v>
      </c>
      <c r="AI159" s="75">
        <v>0</v>
      </c>
      <c r="AJ159" s="75">
        <v>0</v>
      </c>
      <c r="AK159" s="75">
        <v>0.29768286026200902</v>
      </c>
      <c r="AL159" s="75">
        <v>0</v>
      </c>
      <c r="AM159" s="74"/>
      <c r="AN159" s="74"/>
      <c r="AO159" s="75">
        <v>4.8563999999999998</v>
      </c>
      <c r="AP159" s="75">
        <v>0</v>
      </c>
      <c r="AQ159" s="74"/>
      <c r="AR159" s="75">
        <v>0</v>
      </c>
      <c r="AS159" s="75">
        <v>1.8925000000000001E-2</v>
      </c>
      <c r="AT159" s="75">
        <v>16.377285514180802</v>
      </c>
      <c r="AU159" s="74"/>
      <c r="AV159" s="75">
        <v>0</v>
      </c>
      <c r="AW159" s="75">
        <v>0</v>
      </c>
      <c r="AX159" s="74" t="s">
        <v>221</v>
      </c>
      <c r="AY159" s="74"/>
      <c r="AZ159" s="75">
        <v>0</v>
      </c>
      <c r="BA159" s="74"/>
      <c r="BB159" s="74"/>
      <c r="BC159" s="74"/>
      <c r="BD159" s="75">
        <v>0.76170553040320998</v>
      </c>
      <c r="BE159" s="75">
        <v>4.0203010948905096</v>
      </c>
      <c r="BF159" s="74" t="s">
        <v>221</v>
      </c>
      <c r="BG159" s="74"/>
      <c r="BH159" s="75">
        <v>0.62296326980148697</v>
      </c>
      <c r="BI159" s="75">
        <v>9.0511154999999999E-3</v>
      </c>
      <c r="BJ159" s="74"/>
      <c r="BK159" s="75">
        <v>0</v>
      </c>
      <c r="BL159" s="75">
        <v>7.4060100000000004E-2</v>
      </c>
      <c r="BM159" s="74"/>
      <c r="BN159" s="75">
        <v>3.4539480785255101</v>
      </c>
      <c r="BO159" s="74" t="s">
        <v>221</v>
      </c>
      <c r="BP159" s="75">
        <v>1.6</v>
      </c>
      <c r="BQ159" s="74" t="s">
        <v>221</v>
      </c>
      <c r="BR159" s="74" t="s">
        <v>221</v>
      </c>
      <c r="BS159" s="75">
        <v>1.3654617499999999</v>
      </c>
      <c r="BT159" s="75">
        <v>0</v>
      </c>
      <c r="BU159" s="75">
        <v>0</v>
      </c>
      <c r="BV159" s="74"/>
      <c r="BW159" s="75">
        <v>398.00400000000002</v>
      </c>
      <c r="BX159" s="75">
        <v>505</v>
      </c>
      <c r="BY159" s="74"/>
      <c r="BZ159" s="75">
        <v>18.302429198065099</v>
      </c>
      <c r="CA159" s="75">
        <v>0.29768286026200902</v>
      </c>
      <c r="CB159" s="74"/>
      <c r="CC159" s="75">
        <v>529.19028708222004</v>
      </c>
      <c r="CD159" s="75">
        <v>0</v>
      </c>
      <c r="CE159" s="75">
        <v>521.37728551418104</v>
      </c>
      <c r="CF159" s="74"/>
      <c r="CG159" s="74"/>
      <c r="CH159" s="74"/>
      <c r="CI159" s="75">
        <v>0.94665474830020302</v>
      </c>
      <c r="CJ159" s="75">
        <v>3.47287307852551</v>
      </c>
      <c r="CK159" s="75">
        <v>1073.5872124815501</v>
      </c>
    </row>
    <row r="160" spans="1:89" ht="15" customHeight="1">
      <c r="A160" s="72" t="s">
        <v>315</v>
      </c>
      <c r="B160" s="72"/>
      <c r="C160" s="72"/>
      <c r="D160" s="73">
        <v>0</v>
      </c>
      <c r="E160" s="72"/>
      <c r="F160" s="73">
        <v>0</v>
      </c>
      <c r="G160" s="72"/>
      <c r="H160" s="72"/>
      <c r="I160" s="72"/>
      <c r="J160" s="72"/>
      <c r="K160" s="73">
        <v>5.6055828534748997E-2</v>
      </c>
      <c r="L160" s="73">
        <v>0</v>
      </c>
      <c r="M160" s="72" t="s">
        <v>221</v>
      </c>
      <c r="N160" s="73">
        <v>0</v>
      </c>
      <c r="O160" s="72"/>
      <c r="P160" s="73">
        <v>17.070106586513202</v>
      </c>
      <c r="Q160" s="73">
        <v>0</v>
      </c>
      <c r="R160" s="73">
        <v>0</v>
      </c>
      <c r="S160" s="73">
        <v>0.36428133485153702</v>
      </c>
      <c r="T160" s="73">
        <v>0</v>
      </c>
      <c r="U160" s="73">
        <v>1.16529236</v>
      </c>
      <c r="V160" s="73">
        <v>0</v>
      </c>
      <c r="W160" s="73">
        <v>0</v>
      </c>
      <c r="X160" s="72" t="s">
        <v>221</v>
      </c>
      <c r="Y160" s="73">
        <v>0</v>
      </c>
      <c r="Z160" s="73">
        <v>0</v>
      </c>
      <c r="AA160" s="73">
        <v>0</v>
      </c>
      <c r="AB160" s="73">
        <v>0</v>
      </c>
      <c r="AC160" s="73">
        <v>0</v>
      </c>
      <c r="AD160" s="72"/>
      <c r="AE160" s="73">
        <v>0</v>
      </c>
      <c r="AF160" s="72"/>
      <c r="AG160" s="73">
        <v>0</v>
      </c>
      <c r="AH160" s="73">
        <v>0</v>
      </c>
      <c r="AI160" s="72"/>
      <c r="AJ160" s="73">
        <v>0</v>
      </c>
      <c r="AK160" s="73">
        <v>0</v>
      </c>
      <c r="AL160" s="73">
        <v>0</v>
      </c>
      <c r="AM160" s="72"/>
      <c r="AN160" s="72"/>
      <c r="AO160" s="72"/>
      <c r="AP160" s="72"/>
      <c r="AQ160" s="72"/>
      <c r="AR160" s="72"/>
      <c r="AS160" s="72"/>
      <c r="AT160" s="73">
        <v>0.26083711704290002</v>
      </c>
      <c r="AU160" s="72"/>
      <c r="AV160" s="73">
        <v>0</v>
      </c>
      <c r="AW160" s="73">
        <v>0</v>
      </c>
      <c r="AX160" s="72" t="s">
        <v>221</v>
      </c>
      <c r="AY160" s="72"/>
      <c r="AZ160" s="72"/>
      <c r="BA160" s="72"/>
      <c r="BB160" s="73">
        <v>8.1999999999999993</v>
      </c>
      <c r="BC160" s="72"/>
      <c r="BD160" s="73">
        <v>0</v>
      </c>
      <c r="BE160" s="73">
        <v>2.0529197080291999</v>
      </c>
      <c r="BF160" s="72" t="s">
        <v>221</v>
      </c>
      <c r="BG160" s="72"/>
      <c r="BH160" s="73">
        <v>0</v>
      </c>
      <c r="BI160" s="73">
        <v>0</v>
      </c>
      <c r="BJ160" s="72"/>
      <c r="BK160" s="73">
        <v>0</v>
      </c>
      <c r="BL160" s="73">
        <v>0</v>
      </c>
      <c r="BM160" s="72"/>
      <c r="BN160" s="73">
        <v>0</v>
      </c>
      <c r="BO160" s="72" t="s">
        <v>221</v>
      </c>
      <c r="BP160" s="72"/>
      <c r="BQ160" s="73">
        <v>0</v>
      </c>
      <c r="BR160" s="72" t="s">
        <v>221</v>
      </c>
      <c r="BS160" s="73">
        <v>0</v>
      </c>
      <c r="BT160" s="73">
        <v>0</v>
      </c>
      <c r="BU160" s="73">
        <v>0</v>
      </c>
      <c r="BV160" s="72"/>
      <c r="BW160" s="73">
        <v>0</v>
      </c>
      <c r="BX160" s="72" t="s">
        <v>221</v>
      </c>
      <c r="BY160" s="72"/>
      <c r="BZ160" s="73">
        <v>0</v>
      </c>
      <c r="CA160" s="73">
        <v>0</v>
      </c>
      <c r="CB160" s="72"/>
      <c r="CC160" s="73">
        <v>2.41720104288073</v>
      </c>
      <c r="CD160" s="73">
        <v>0</v>
      </c>
      <c r="CE160" s="73">
        <v>26.6962360635561</v>
      </c>
      <c r="CF160" s="72"/>
      <c r="CG160" s="72"/>
      <c r="CH160" s="72"/>
      <c r="CI160" s="73">
        <v>5.6055828534748997E-2</v>
      </c>
      <c r="CJ160" s="73">
        <v>0</v>
      </c>
      <c r="CK160" s="73">
        <v>29.169492934971601</v>
      </c>
    </row>
    <row r="161" spans="1:89" ht="15" customHeight="1">
      <c r="A161" s="72" t="s">
        <v>186</v>
      </c>
      <c r="B161" s="74"/>
      <c r="C161" s="74"/>
      <c r="D161" s="75">
        <v>0</v>
      </c>
      <c r="E161" s="74"/>
      <c r="F161" s="75">
        <v>0</v>
      </c>
      <c r="G161" s="74" t="s">
        <v>221</v>
      </c>
      <c r="H161" s="74"/>
      <c r="I161" s="74"/>
      <c r="J161" s="74"/>
      <c r="K161" s="75">
        <v>2.3214819757826999</v>
      </c>
      <c r="L161" s="75">
        <v>0</v>
      </c>
      <c r="M161" s="74" t="s">
        <v>221</v>
      </c>
      <c r="N161" s="75">
        <v>0</v>
      </c>
      <c r="O161" s="74"/>
      <c r="P161" s="75">
        <v>0</v>
      </c>
      <c r="Q161" s="75">
        <v>0</v>
      </c>
      <c r="R161" s="75">
        <v>0</v>
      </c>
      <c r="S161" s="75">
        <v>0</v>
      </c>
      <c r="T161" s="75">
        <v>0</v>
      </c>
      <c r="U161" s="74"/>
      <c r="V161" s="75">
        <v>0</v>
      </c>
      <c r="W161" s="75">
        <v>0</v>
      </c>
      <c r="X161" s="74" t="s">
        <v>221</v>
      </c>
      <c r="Y161" s="75">
        <v>0</v>
      </c>
      <c r="Z161" s="75">
        <v>0</v>
      </c>
      <c r="AA161" s="75">
        <v>0</v>
      </c>
      <c r="AB161" s="74"/>
      <c r="AC161" s="75">
        <v>0</v>
      </c>
      <c r="AD161" s="74"/>
      <c r="AE161" s="75">
        <v>0</v>
      </c>
      <c r="AF161" s="74"/>
      <c r="AG161" s="75">
        <v>0</v>
      </c>
      <c r="AH161" s="75">
        <v>0</v>
      </c>
      <c r="AI161" s="74"/>
      <c r="AJ161" s="75">
        <v>0</v>
      </c>
      <c r="AK161" s="75">
        <v>0</v>
      </c>
      <c r="AL161" s="75">
        <v>0</v>
      </c>
      <c r="AM161" s="74"/>
      <c r="AN161" s="74"/>
      <c r="AO161" s="74"/>
      <c r="AP161" s="74"/>
      <c r="AQ161" s="74"/>
      <c r="AR161" s="74"/>
      <c r="AS161" s="75">
        <v>2</v>
      </c>
      <c r="AT161" s="75">
        <v>0</v>
      </c>
      <c r="AU161" s="74"/>
      <c r="AV161" s="75">
        <v>0</v>
      </c>
      <c r="AW161" s="75">
        <v>0</v>
      </c>
      <c r="AX161" s="74" t="s">
        <v>221</v>
      </c>
      <c r="AY161" s="74"/>
      <c r="AZ161" s="74"/>
      <c r="BA161" s="74"/>
      <c r="BB161" s="74"/>
      <c r="BC161" s="74"/>
      <c r="BD161" s="75">
        <v>0</v>
      </c>
      <c r="BE161" s="75">
        <v>0</v>
      </c>
      <c r="BF161" s="74" t="s">
        <v>221</v>
      </c>
      <c r="BG161" s="75">
        <v>30.7312574590431</v>
      </c>
      <c r="BH161" s="75">
        <v>0</v>
      </c>
      <c r="BI161" s="75">
        <v>0</v>
      </c>
      <c r="BJ161" s="74"/>
      <c r="BK161" s="75">
        <v>0</v>
      </c>
      <c r="BL161" s="75">
        <v>0</v>
      </c>
      <c r="BM161" s="74"/>
      <c r="BN161" s="75">
        <v>0</v>
      </c>
      <c r="BO161" s="74" t="s">
        <v>221</v>
      </c>
      <c r="BP161" s="74"/>
      <c r="BQ161" s="75">
        <v>0</v>
      </c>
      <c r="BR161" s="74" t="s">
        <v>221</v>
      </c>
      <c r="BS161" s="75">
        <v>0</v>
      </c>
      <c r="BT161" s="75">
        <v>0</v>
      </c>
      <c r="BU161" s="75">
        <v>0</v>
      </c>
      <c r="BV161" s="74"/>
      <c r="BW161" s="75">
        <v>0</v>
      </c>
      <c r="BX161" s="74" t="s">
        <v>221</v>
      </c>
      <c r="BY161" s="74"/>
      <c r="BZ161" s="75">
        <v>0</v>
      </c>
      <c r="CA161" s="75">
        <v>0</v>
      </c>
      <c r="CB161" s="74"/>
      <c r="CC161" s="75">
        <v>30.7312574590431</v>
      </c>
      <c r="CD161" s="75">
        <v>0</v>
      </c>
      <c r="CE161" s="75">
        <v>0</v>
      </c>
      <c r="CF161" s="74"/>
      <c r="CG161" s="74"/>
      <c r="CH161" s="74"/>
      <c r="CI161" s="75">
        <v>2.3214819757826999</v>
      </c>
      <c r="CJ161" s="75">
        <v>2</v>
      </c>
      <c r="CK161" s="75">
        <v>35.052739434825803</v>
      </c>
    </row>
    <row r="162" spans="1:89" ht="15" customHeight="1">
      <c r="A162" s="72" t="s">
        <v>187</v>
      </c>
      <c r="B162" s="72"/>
      <c r="C162" s="72"/>
      <c r="D162" s="73">
        <v>0.12141</v>
      </c>
      <c r="E162" s="72"/>
      <c r="F162" s="73">
        <v>0</v>
      </c>
      <c r="G162" s="73">
        <v>2571.5852100000002</v>
      </c>
      <c r="H162" s="72"/>
      <c r="I162" s="72"/>
      <c r="J162" s="72"/>
      <c r="K162" s="73">
        <v>25.1854733799006</v>
      </c>
      <c r="L162" s="73">
        <v>28.0029843322557</v>
      </c>
      <c r="M162" s="72" t="s">
        <v>221</v>
      </c>
      <c r="N162" s="73">
        <v>0</v>
      </c>
      <c r="O162" s="72"/>
      <c r="P162" s="73">
        <v>0</v>
      </c>
      <c r="Q162" s="73">
        <v>0</v>
      </c>
      <c r="R162" s="73">
        <v>0</v>
      </c>
      <c r="S162" s="72" t="s">
        <v>221</v>
      </c>
      <c r="T162" s="73">
        <v>13.3956284510079</v>
      </c>
      <c r="U162" s="72"/>
      <c r="V162" s="73">
        <v>0</v>
      </c>
      <c r="W162" s="73">
        <v>0</v>
      </c>
      <c r="X162" s="72" t="s">
        <v>221</v>
      </c>
      <c r="Y162" s="72" t="s">
        <v>221</v>
      </c>
      <c r="Z162" s="73">
        <v>0</v>
      </c>
      <c r="AA162" s="73">
        <v>0</v>
      </c>
      <c r="AB162" s="72"/>
      <c r="AC162" s="73">
        <v>0</v>
      </c>
      <c r="AD162" s="72"/>
      <c r="AE162" s="73">
        <v>0.39474826902884003</v>
      </c>
      <c r="AF162" s="73">
        <v>0</v>
      </c>
      <c r="AG162" s="72" t="s">
        <v>221</v>
      </c>
      <c r="AH162" s="73">
        <v>5.3147227499999998E-2</v>
      </c>
      <c r="AI162" s="72"/>
      <c r="AJ162" s="73">
        <v>0</v>
      </c>
      <c r="AK162" s="73">
        <v>0</v>
      </c>
      <c r="AL162" s="73">
        <v>0</v>
      </c>
      <c r="AM162" s="72"/>
      <c r="AN162" s="72"/>
      <c r="AO162" s="72"/>
      <c r="AP162" s="72"/>
      <c r="AQ162" s="73">
        <v>0</v>
      </c>
      <c r="AR162" s="73">
        <v>0</v>
      </c>
      <c r="AS162" s="73">
        <v>288.37054699999999</v>
      </c>
      <c r="AT162" s="73">
        <v>0.16098618873029</v>
      </c>
      <c r="AU162" s="72"/>
      <c r="AV162" s="73">
        <v>0</v>
      </c>
      <c r="AW162" s="73">
        <v>0</v>
      </c>
      <c r="AX162" s="72" t="s">
        <v>221</v>
      </c>
      <c r="AY162" s="72"/>
      <c r="AZ162" s="72"/>
      <c r="BA162" s="73">
        <v>0</v>
      </c>
      <c r="BB162" s="72"/>
      <c r="BC162" s="72"/>
      <c r="BD162" s="73">
        <v>3.18936728152946E-4</v>
      </c>
      <c r="BE162" s="73">
        <v>0</v>
      </c>
      <c r="BF162" s="72" t="s">
        <v>221</v>
      </c>
      <c r="BG162" s="72"/>
      <c r="BH162" s="72" t="s">
        <v>221</v>
      </c>
      <c r="BI162" s="73">
        <v>0</v>
      </c>
      <c r="BJ162" s="72"/>
      <c r="BK162" s="73">
        <v>0</v>
      </c>
      <c r="BL162" s="73">
        <v>0</v>
      </c>
      <c r="BM162" s="72"/>
      <c r="BN162" s="73">
        <v>30.049348283171899</v>
      </c>
      <c r="BO162" s="72" t="s">
        <v>221</v>
      </c>
      <c r="BP162" s="72"/>
      <c r="BQ162" s="73">
        <v>65.661918672284997</v>
      </c>
      <c r="BR162" s="72" t="s">
        <v>221</v>
      </c>
      <c r="BS162" s="73">
        <v>0</v>
      </c>
      <c r="BT162" s="73">
        <v>0</v>
      </c>
      <c r="BU162" s="73">
        <v>4.4328042649967401</v>
      </c>
      <c r="BV162" s="72"/>
      <c r="BW162" s="72" t="s">
        <v>221</v>
      </c>
      <c r="BX162" s="72" t="s">
        <v>221</v>
      </c>
      <c r="BY162" s="72"/>
      <c r="BZ162" s="73">
        <v>0.395067205756993</v>
      </c>
      <c r="CA162" s="73">
        <v>0</v>
      </c>
      <c r="CB162" s="72"/>
      <c r="CC162" s="73">
        <v>2678.8202986830502</v>
      </c>
      <c r="CD162" s="73">
        <v>0</v>
      </c>
      <c r="CE162" s="73">
        <v>0.16098618873029</v>
      </c>
      <c r="CF162" s="72"/>
      <c r="CG162" s="72"/>
      <c r="CH162" s="72"/>
      <c r="CI162" s="73">
        <v>25.1854733799006</v>
      </c>
      <c r="CJ162" s="73">
        <v>322.85269954816903</v>
      </c>
      <c r="CK162" s="73">
        <v>3027.4145250055999</v>
      </c>
    </row>
    <row r="163" spans="1:89" ht="15" customHeight="1">
      <c r="A163" s="72" t="s">
        <v>316</v>
      </c>
      <c r="B163" s="74"/>
      <c r="C163" s="74"/>
      <c r="D163" s="75">
        <v>0</v>
      </c>
      <c r="E163" s="74"/>
      <c r="F163" s="75">
        <v>0</v>
      </c>
      <c r="G163" s="74"/>
      <c r="H163" s="74"/>
      <c r="I163" s="74"/>
      <c r="J163" s="74"/>
      <c r="K163" s="75">
        <v>0</v>
      </c>
      <c r="L163" s="75">
        <v>0</v>
      </c>
      <c r="M163" s="74" t="s">
        <v>221</v>
      </c>
      <c r="N163" s="75">
        <v>0</v>
      </c>
      <c r="O163" s="74"/>
      <c r="P163" s="75">
        <v>0</v>
      </c>
      <c r="Q163" s="75">
        <v>0</v>
      </c>
      <c r="R163" s="75">
        <v>0</v>
      </c>
      <c r="S163" s="75">
        <v>0</v>
      </c>
      <c r="T163" s="75">
        <v>0</v>
      </c>
      <c r="U163" s="74"/>
      <c r="V163" s="75">
        <v>0</v>
      </c>
      <c r="W163" s="75">
        <v>0</v>
      </c>
      <c r="X163" s="74"/>
      <c r="Y163" s="75">
        <v>0</v>
      </c>
      <c r="Z163" s="75">
        <v>0</v>
      </c>
      <c r="AA163" s="75">
        <v>0</v>
      </c>
      <c r="AB163" s="74"/>
      <c r="AC163" s="75">
        <v>0</v>
      </c>
      <c r="AD163" s="74"/>
      <c r="AE163" s="75">
        <v>0</v>
      </c>
      <c r="AF163" s="74"/>
      <c r="AG163" s="74" t="s">
        <v>221</v>
      </c>
      <c r="AH163" s="75">
        <v>0</v>
      </c>
      <c r="AI163" s="74"/>
      <c r="AJ163" s="75">
        <v>0</v>
      </c>
      <c r="AK163" s="75">
        <v>0</v>
      </c>
      <c r="AL163" s="75">
        <v>0</v>
      </c>
      <c r="AM163" s="74"/>
      <c r="AN163" s="74"/>
      <c r="AO163" s="74"/>
      <c r="AP163" s="74"/>
      <c r="AQ163" s="74"/>
      <c r="AR163" s="74"/>
      <c r="AS163" s="74"/>
      <c r="AT163" s="75">
        <v>0</v>
      </c>
      <c r="AU163" s="74"/>
      <c r="AV163" s="75">
        <v>0</v>
      </c>
      <c r="AW163" s="75">
        <v>0</v>
      </c>
      <c r="AX163" s="74" t="s">
        <v>221</v>
      </c>
      <c r="AY163" s="74"/>
      <c r="AZ163" s="74"/>
      <c r="BA163" s="74"/>
      <c r="BB163" s="74"/>
      <c r="BC163" s="74"/>
      <c r="BD163" s="75">
        <v>0</v>
      </c>
      <c r="BE163" s="75">
        <v>0</v>
      </c>
      <c r="BF163" s="74" t="s">
        <v>221</v>
      </c>
      <c r="BG163" s="74"/>
      <c r="BH163" s="75">
        <v>0</v>
      </c>
      <c r="BI163" s="75">
        <v>0</v>
      </c>
      <c r="BJ163" s="74"/>
      <c r="BK163" s="75">
        <v>0</v>
      </c>
      <c r="BL163" s="75">
        <v>0</v>
      </c>
      <c r="BM163" s="74"/>
      <c r="BN163" s="75">
        <v>0</v>
      </c>
      <c r="BO163" s="74" t="s">
        <v>221</v>
      </c>
      <c r="BP163" s="74"/>
      <c r="BQ163" s="75">
        <v>0</v>
      </c>
      <c r="BR163" s="74" t="s">
        <v>221</v>
      </c>
      <c r="BS163" s="75">
        <v>0</v>
      </c>
      <c r="BT163" s="75">
        <v>0</v>
      </c>
      <c r="BU163" s="75">
        <v>0</v>
      </c>
      <c r="BV163" s="74"/>
      <c r="BW163" s="75">
        <v>0</v>
      </c>
      <c r="BX163" s="74"/>
      <c r="BY163" s="74"/>
      <c r="BZ163" s="75">
        <v>0</v>
      </c>
      <c r="CA163" s="75">
        <v>0</v>
      </c>
      <c r="CB163" s="74"/>
      <c r="CC163" s="75">
        <v>0</v>
      </c>
      <c r="CD163" s="75">
        <v>0</v>
      </c>
      <c r="CE163" s="75">
        <v>0</v>
      </c>
      <c r="CF163" s="74"/>
      <c r="CG163" s="74"/>
      <c r="CH163" s="74"/>
      <c r="CI163" s="75">
        <v>0</v>
      </c>
      <c r="CJ163" s="75">
        <v>0</v>
      </c>
      <c r="CK163" s="75">
        <v>0</v>
      </c>
    </row>
    <row r="164" spans="1:89" ht="15" customHeight="1">
      <c r="A164" s="72" t="s">
        <v>317</v>
      </c>
      <c r="B164" s="72"/>
      <c r="C164" s="72"/>
      <c r="D164" s="73">
        <v>0</v>
      </c>
      <c r="E164" s="72"/>
      <c r="F164" s="73">
        <v>0</v>
      </c>
      <c r="G164" s="72"/>
      <c r="H164" s="72"/>
      <c r="I164" s="72"/>
      <c r="J164" s="72"/>
      <c r="K164" s="73">
        <v>0</v>
      </c>
      <c r="L164" s="73">
        <v>0</v>
      </c>
      <c r="M164" s="72" t="s">
        <v>221</v>
      </c>
      <c r="N164" s="73">
        <v>0</v>
      </c>
      <c r="O164" s="72"/>
      <c r="P164" s="73">
        <v>0</v>
      </c>
      <c r="Q164" s="73">
        <v>0</v>
      </c>
      <c r="R164" s="73">
        <v>0</v>
      </c>
      <c r="S164" s="73">
        <v>0</v>
      </c>
      <c r="T164" s="73">
        <v>0</v>
      </c>
      <c r="U164" s="72"/>
      <c r="V164" s="73">
        <v>0</v>
      </c>
      <c r="W164" s="73">
        <v>0</v>
      </c>
      <c r="X164" s="72"/>
      <c r="Y164" s="73">
        <v>0</v>
      </c>
      <c r="Z164" s="73">
        <v>0</v>
      </c>
      <c r="AA164" s="73">
        <v>0</v>
      </c>
      <c r="AB164" s="72"/>
      <c r="AC164" s="73">
        <v>0</v>
      </c>
      <c r="AD164" s="72"/>
      <c r="AE164" s="73">
        <v>0</v>
      </c>
      <c r="AF164" s="72"/>
      <c r="AG164" s="73">
        <v>0</v>
      </c>
      <c r="AH164" s="73">
        <v>0</v>
      </c>
      <c r="AI164" s="72"/>
      <c r="AJ164" s="73">
        <v>0</v>
      </c>
      <c r="AK164" s="73">
        <v>0</v>
      </c>
      <c r="AL164" s="73">
        <v>0</v>
      </c>
      <c r="AM164" s="72"/>
      <c r="AN164" s="72"/>
      <c r="AO164" s="72"/>
      <c r="AP164" s="72"/>
      <c r="AQ164" s="72"/>
      <c r="AR164" s="72"/>
      <c r="AS164" s="72"/>
      <c r="AT164" s="73">
        <v>0</v>
      </c>
      <c r="AU164" s="72"/>
      <c r="AV164" s="73">
        <v>0</v>
      </c>
      <c r="AW164" s="73">
        <v>0</v>
      </c>
      <c r="AX164" s="72" t="s">
        <v>221</v>
      </c>
      <c r="AY164" s="72"/>
      <c r="AZ164" s="72"/>
      <c r="BA164" s="72"/>
      <c r="BB164" s="72"/>
      <c r="BC164" s="72"/>
      <c r="BD164" s="73">
        <v>0</v>
      </c>
      <c r="BE164" s="73">
        <v>0</v>
      </c>
      <c r="BF164" s="72" t="s">
        <v>221</v>
      </c>
      <c r="BG164" s="72"/>
      <c r="BH164" s="73">
        <v>0</v>
      </c>
      <c r="BI164" s="73">
        <v>0</v>
      </c>
      <c r="BJ164" s="72"/>
      <c r="BK164" s="73">
        <v>0</v>
      </c>
      <c r="BL164" s="73">
        <v>0</v>
      </c>
      <c r="BM164" s="72"/>
      <c r="BN164" s="73">
        <v>0</v>
      </c>
      <c r="BO164" s="72"/>
      <c r="BP164" s="72"/>
      <c r="BQ164" s="73">
        <v>0</v>
      </c>
      <c r="BR164" s="72" t="s">
        <v>221</v>
      </c>
      <c r="BS164" s="73">
        <v>0</v>
      </c>
      <c r="BT164" s="73">
        <v>0</v>
      </c>
      <c r="BU164" s="73">
        <v>0</v>
      </c>
      <c r="BV164" s="72"/>
      <c r="BW164" s="73">
        <v>0</v>
      </c>
      <c r="BX164" s="72"/>
      <c r="BY164" s="72"/>
      <c r="BZ164" s="73">
        <v>0</v>
      </c>
      <c r="CA164" s="73">
        <v>0</v>
      </c>
      <c r="CB164" s="72"/>
      <c r="CC164" s="73">
        <v>0</v>
      </c>
      <c r="CD164" s="73">
        <v>0</v>
      </c>
      <c r="CE164" s="73">
        <v>0</v>
      </c>
      <c r="CF164" s="72"/>
      <c r="CG164" s="72"/>
      <c r="CH164" s="72"/>
      <c r="CI164" s="73">
        <v>0</v>
      </c>
      <c r="CJ164" s="73">
        <v>0</v>
      </c>
      <c r="CK164" s="73">
        <v>0</v>
      </c>
    </row>
    <row r="165" spans="1:89" ht="15" customHeight="1">
      <c r="A165" s="72" t="s">
        <v>318</v>
      </c>
      <c r="B165" s="74"/>
      <c r="C165" s="74"/>
      <c r="D165" s="75">
        <v>0</v>
      </c>
      <c r="E165" s="74"/>
      <c r="F165" s="75">
        <v>0</v>
      </c>
      <c r="G165" s="75">
        <v>1.9425600000000001</v>
      </c>
      <c r="H165" s="74"/>
      <c r="I165" s="74"/>
      <c r="J165" s="74"/>
      <c r="K165" s="75">
        <v>0</v>
      </c>
      <c r="L165" s="75">
        <v>0</v>
      </c>
      <c r="M165" s="74" t="s">
        <v>221</v>
      </c>
      <c r="N165" s="75">
        <v>0</v>
      </c>
      <c r="O165" s="74"/>
      <c r="P165" s="75">
        <v>0</v>
      </c>
      <c r="Q165" s="75">
        <v>0</v>
      </c>
      <c r="R165" s="75">
        <v>0</v>
      </c>
      <c r="S165" s="75">
        <v>0</v>
      </c>
      <c r="T165" s="75">
        <v>0</v>
      </c>
      <c r="U165" s="74"/>
      <c r="V165" s="75">
        <v>0</v>
      </c>
      <c r="W165" s="75">
        <v>0</v>
      </c>
      <c r="X165" s="74"/>
      <c r="Y165" s="75">
        <v>0</v>
      </c>
      <c r="Z165" s="75">
        <v>0</v>
      </c>
      <c r="AA165" s="75">
        <v>0</v>
      </c>
      <c r="AB165" s="74"/>
      <c r="AC165" s="75">
        <v>0</v>
      </c>
      <c r="AD165" s="74"/>
      <c r="AE165" s="75">
        <v>0</v>
      </c>
      <c r="AF165" s="74"/>
      <c r="AG165" s="75">
        <v>0</v>
      </c>
      <c r="AH165" s="75">
        <v>0</v>
      </c>
      <c r="AI165" s="74"/>
      <c r="AJ165" s="75">
        <v>0</v>
      </c>
      <c r="AK165" s="75">
        <v>0</v>
      </c>
      <c r="AL165" s="75">
        <v>0</v>
      </c>
      <c r="AM165" s="74"/>
      <c r="AN165" s="74"/>
      <c r="AO165" s="74"/>
      <c r="AP165" s="74"/>
      <c r="AQ165" s="74"/>
      <c r="AR165" s="74"/>
      <c r="AS165" s="74"/>
      <c r="AT165" s="75">
        <v>0</v>
      </c>
      <c r="AU165" s="74"/>
      <c r="AV165" s="75">
        <v>0</v>
      </c>
      <c r="AW165" s="75">
        <v>0</v>
      </c>
      <c r="AX165" s="75">
        <v>0</v>
      </c>
      <c r="AY165" s="74"/>
      <c r="AZ165" s="74"/>
      <c r="BA165" s="74"/>
      <c r="BB165" s="74"/>
      <c r="BC165" s="74"/>
      <c r="BD165" s="75">
        <v>0</v>
      </c>
      <c r="BE165" s="75">
        <v>0</v>
      </c>
      <c r="BF165" s="74" t="s">
        <v>221</v>
      </c>
      <c r="BG165" s="74"/>
      <c r="BH165" s="75">
        <v>0</v>
      </c>
      <c r="BI165" s="75">
        <v>0</v>
      </c>
      <c r="BJ165" s="74"/>
      <c r="BK165" s="75">
        <v>0</v>
      </c>
      <c r="BL165" s="75">
        <v>0</v>
      </c>
      <c r="BM165" s="74"/>
      <c r="BN165" s="75">
        <v>0</v>
      </c>
      <c r="BO165" s="74"/>
      <c r="BP165" s="74"/>
      <c r="BQ165" s="75">
        <v>0</v>
      </c>
      <c r="BR165" s="74" t="s">
        <v>221</v>
      </c>
      <c r="BS165" s="75">
        <v>0</v>
      </c>
      <c r="BT165" s="75">
        <v>0</v>
      </c>
      <c r="BU165" s="75">
        <v>0</v>
      </c>
      <c r="BV165" s="74"/>
      <c r="BW165" s="75">
        <v>0</v>
      </c>
      <c r="BX165" s="74"/>
      <c r="BY165" s="74"/>
      <c r="BZ165" s="75">
        <v>0</v>
      </c>
      <c r="CA165" s="75">
        <v>0</v>
      </c>
      <c r="CB165" s="74"/>
      <c r="CC165" s="75">
        <v>1.9425600000000001</v>
      </c>
      <c r="CD165" s="75">
        <v>0</v>
      </c>
      <c r="CE165" s="75">
        <v>0</v>
      </c>
      <c r="CF165" s="74"/>
      <c r="CG165" s="74"/>
      <c r="CH165" s="74"/>
      <c r="CI165" s="75">
        <v>0</v>
      </c>
      <c r="CJ165" s="75">
        <v>0</v>
      </c>
      <c r="CK165" s="75">
        <v>1.9425600000000001</v>
      </c>
    </row>
    <row r="166" spans="1:89" s="79" customFormat="1" ht="15" customHeight="1">
      <c r="A166" s="76" t="s">
        <v>319</v>
      </c>
      <c r="B166" s="80">
        <v>0</v>
      </c>
      <c r="C166" s="76"/>
      <c r="D166" s="80">
        <v>35.573129999999999</v>
      </c>
      <c r="E166" s="80">
        <v>7.0000000000000007E-2</v>
      </c>
      <c r="F166" s="80">
        <v>0.52869999999999995</v>
      </c>
      <c r="G166" s="80">
        <v>11896.72308</v>
      </c>
      <c r="H166" s="76"/>
      <c r="I166" s="76"/>
      <c r="J166" s="80">
        <v>3.1544673661190301</v>
      </c>
      <c r="K166" s="80">
        <v>656.88484186299104</v>
      </c>
      <c r="L166" s="80">
        <v>36.278288982840103</v>
      </c>
      <c r="M166" s="76" t="s">
        <v>221</v>
      </c>
      <c r="N166" s="80">
        <v>0</v>
      </c>
      <c r="O166" s="76"/>
      <c r="P166" s="80">
        <v>1.38212713858339</v>
      </c>
      <c r="Q166" s="80">
        <v>123.15596648326201</v>
      </c>
      <c r="R166" s="80">
        <v>0</v>
      </c>
      <c r="S166" s="80">
        <v>36.123762809844997</v>
      </c>
      <c r="T166" s="80">
        <v>1735.7140523409701</v>
      </c>
      <c r="U166" s="76"/>
      <c r="V166" s="80">
        <v>260.78868</v>
      </c>
      <c r="W166" s="80">
        <v>441.962638447264</v>
      </c>
      <c r="X166" s="80">
        <v>786.60279978469703</v>
      </c>
      <c r="Y166" s="80">
        <v>639.83069999999998</v>
      </c>
      <c r="Z166" s="80">
        <v>13.552430101200001</v>
      </c>
      <c r="AA166" s="76" t="s">
        <v>221</v>
      </c>
      <c r="AB166" s="76"/>
      <c r="AC166" s="80">
        <v>120.492648477598</v>
      </c>
      <c r="AD166" s="80">
        <v>64.148452950538996</v>
      </c>
      <c r="AE166" s="80">
        <v>19.074236359473598</v>
      </c>
      <c r="AF166" s="80">
        <v>1.1472314671999999</v>
      </c>
      <c r="AG166" s="76" t="s">
        <v>221</v>
      </c>
      <c r="AH166" s="80">
        <v>105.4231707042</v>
      </c>
      <c r="AI166" s="76" t="s">
        <v>221</v>
      </c>
      <c r="AJ166" s="80">
        <v>0.51973999999999998</v>
      </c>
      <c r="AK166" s="80">
        <v>116.40520833333299</v>
      </c>
      <c r="AL166" s="80">
        <v>1.436677614225</v>
      </c>
      <c r="AM166" s="76"/>
      <c r="AN166" s="80">
        <v>9.9199999999999997E-2</v>
      </c>
      <c r="AO166" s="80">
        <v>82.558800000000005</v>
      </c>
      <c r="AP166" s="80">
        <v>53.1933631591926</v>
      </c>
      <c r="AQ166" s="80">
        <v>0.766784547200418</v>
      </c>
      <c r="AR166" s="80">
        <v>0.61676280000000006</v>
      </c>
      <c r="AS166" s="80">
        <v>0.8</v>
      </c>
      <c r="AT166" s="80">
        <v>64.595318946115398</v>
      </c>
      <c r="AU166" s="76"/>
      <c r="AV166" s="80">
        <v>0</v>
      </c>
      <c r="AW166" s="80">
        <v>37.284817936132903</v>
      </c>
      <c r="AX166" s="80">
        <v>4274.1176400000004</v>
      </c>
      <c r="AY166" s="80">
        <v>8.1105715771003197</v>
      </c>
      <c r="AZ166" s="80">
        <v>2337.69942815889</v>
      </c>
      <c r="BA166" s="80">
        <v>3.03956057520212</v>
      </c>
      <c r="BB166" s="80">
        <v>4.0999999999999996</v>
      </c>
      <c r="BC166" s="76"/>
      <c r="BD166" s="80">
        <v>0.294309568101845</v>
      </c>
      <c r="BE166" s="80">
        <v>504.761633211679</v>
      </c>
      <c r="BF166" s="76" t="s">
        <v>221</v>
      </c>
      <c r="BG166" s="80">
        <v>114.59802538787</v>
      </c>
      <c r="BH166" s="80">
        <v>172.081769371224</v>
      </c>
      <c r="BI166" s="80">
        <v>2.9329931710452799</v>
      </c>
      <c r="BJ166" s="76"/>
      <c r="BK166" s="80">
        <v>77.095349999999996</v>
      </c>
      <c r="BL166" s="80">
        <v>6.0705000000000004E-3</v>
      </c>
      <c r="BM166" s="76"/>
      <c r="BN166" s="80">
        <v>23.486846933973499</v>
      </c>
      <c r="BO166" s="76" t="s">
        <v>221</v>
      </c>
      <c r="BP166" s="80">
        <v>12.67</v>
      </c>
      <c r="BQ166" s="80">
        <v>5177.4681384587502</v>
      </c>
      <c r="BR166" s="76" t="s">
        <v>221</v>
      </c>
      <c r="BS166" s="80">
        <v>27.127401079999999</v>
      </c>
      <c r="BT166" s="80">
        <v>34</v>
      </c>
      <c r="BU166" s="80">
        <v>3.1356460135769799</v>
      </c>
      <c r="BV166" s="80">
        <v>7.3</v>
      </c>
      <c r="BW166" s="80">
        <v>5133.4712</v>
      </c>
      <c r="BX166" s="80">
        <v>2045</v>
      </c>
      <c r="BY166" s="76"/>
      <c r="BZ166" s="80">
        <v>64.041679049977503</v>
      </c>
      <c r="CA166" s="80">
        <v>116.40520833333299</v>
      </c>
      <c r="CB166" s="76"/>
      <c r="CC166" s="80">
        <v>31936.458176669701</v>
      </c>
      <c r="CD166" s="80">
        <v>0</v>
      </c>
      <c r="CE166" s="80">
        <v>2115.0774460847001</v>
      </c>
      <c r="CF166" s="76"/>
      <c r="CG166" s="76"/>
      <c r="CH166" s="80">
        <v>0</v>
      </c>
      <c r="CI166" s="80">
        <v>656.88484186299104</v>
      </c>
      <c r="CJ166" s="80">
        <v>2410.5173106196698</v>
      </c>
      <c r="CK166" s="80">
        <v>37299.384662620403</v>
      </c>
    </row>
    <row r="167" spans="1:89" ht="15" customHeight="1">
      <c r="A167" s="72" t="s">
        <v>94</v>
      </c>
      <c r="B167" s="74"/>
      <c r="C167" s="74"/>
      <c r="D167" s="74" t="s">
        <v>221</v>
      </c>
      <c r="E167" s="75">
        <v>0</v>
      </c>
      <c r="F167" s="75">
        <v>0.90800000000000003</v>
      </c>
      <c r="G167" s="74"/>
      <c r="H167" s="74"/>
      <c r="I167" s="74"/>
      <c r="J167" s="74" t="s">
        <v>221</v>
      </c>
      <c r="K167" s="75">
        <v>0</v>
      </c>
      <c r="L167" s="75">
        <v>1.7719472767968201</v>
      </c>
      <c r="M167" s="74" t="s">
        <v>221</v>
      </c>
      <c r="N167" s="75">
        <v>0</v>
      </c>
      <c r="O167" s="74"/>
      <c r="P167" s="75">
        <v>0</v>
      </c>
      <c r="Q167" s="75">
        <v>0</v>
      </c>
      <c r="R167" s="75">
        <v>0</v>
      </c>
      <c r="S167" s="75">
        <v>0</v>
      </c>
      <c r="T167" s="75">
        <v>0</v>
      </c>
      <c r="U167" s="74"/>
      <c r="V167" s="74" t="s">
        <v>221</v>
      </c>
      <c r="W167" s="75">
        <v>0</v>
      </c>
      <c r="X167" s="74" t="s">
        <v>221</v>
      </c>
      <c r="Y167" s="74" t="s">
        <v>221</v>
      </c>
      <c r="Z167" s="75">
        <v>0</v>
      </c>
      <c r="AA167" s="75">
        <v>0</v>
      </c>
      <c r="AB167" s="74"/>
      <c r="AC167" s="75">
        <v>0</v>
      </c>
      <c r="AD167" s="74"/>
      <c r="AE167" s="75">
        <v>26.4323440941711</v>
      </c>
      <c r="AF167" s="75">
        <v>0</v>
      </c>
      <c r="AG167" s="75">
        <v>0</v>
      </c>
      <c r="AH167" s="75">
        <v>0.22688493749999999</v>
      </c>
      <c r="AI167" s="74"/>
      <c r="AJ167" s="75">
        <v>7.0869999999999997</v>
      </c>
      <c r="AK167" s="75">
        <v>0</v>
      </c>
      <c r="AL167" s="75">
        <v>0</v>
      </c>
      <c r="AM167" s="74"/>
      <c r="AN167" s="74"/>
      <c r="AO167" s="74"/>
      <c r="AP167" s="74"/>
      <c r="AQ167" s="75">
        <v>0</v>
      </c>
      <c r="AR167" s="74" t="s">
        <v>221</v>
      </c>
      <c r="AS167" s="75">
        <v>197.04686699999999</v>
      </c>
      <c r="AT167" s="75">
        <v>0</v>
      </c>
      <c r="AU167" s="74"/>
      <c r="AV167" s="75">
        <v>0</v>
      </c>
      <c r="AW167" s="75">
        <v>0</v>
      </c>
      <c r="AX167" s="74" t="s">
        <v>221</v>
      </c>
      <c r="AY167" s="74"/>
      <c r="AZ167" s="74"/>
      <c r="BA167" s="75">
        <v>12.5031605059198</v>
      </c>
      <c r="BB167" s="74"/>
      <c r="BC167" s="74"/>
      <c r="BD167" s="75">
        <v>0</v>
      </c>
      <c r="BE167" s="75">
        <v>2.8512773722627699E-2</v>
      </c>
      <c r="BF167" s="74" t="s">
        <v>221</v>
      </c>
      <c r="BG167" s="74"/>
      <c r="BH167" s="75">
        <v>0</v>
      </c>
      <c r="BI167" s="75">
        <v>0</v>
      </c>
      <c r="BJ167" s="74"/>
      <c r="BK167" s="75">
        <v>0</v>
      </c>
      <c r="BL167" s="75">
        <v>0</v>
      </c>
      <c r="BM167" s="74"/>
      <c r="BN167" s="75">
        <v>1.2952305294470701</v>
      </c>
      <c r="BO167" s="74" t="s">
        <v>221</v>
      </c>
      <c r="BP167" s="75">
        <v>4.9459999999999997</v>
      </c>
      <c r="BQ167" s="75">
        <v>0</v>
      </c>
      <c r="BR167" s="74" t="s">
        <v>221</v>
      </c>
      <c r="BS167" s="75">
        <v>0</v>
      </c>
      <c r="BT167" s="75">
        <v>0</v>
      </c>
      <c r="BU167" s="75">
        <v>0</v>
      </c>
      <c r="BV167" s="74"/>
      <c r="BW167" s="74" t="s">
        <v>221</v>
      </c>
      <c r="BX167" s="74" t="s">
        <v>221</v>
      </c>
      <c r="BY167" s="74"/>
      <c r="BZ167" s="75">
        <v>50.968504600091002</v>
      </c>
      <c r="CA167" s="75">
        <v>0</v>
      </c>
      <c r="CB167" s="74"/>
      <c r="CC167" s="75">
        <v>2.93534498801945</v>
      </c>
      <c r="CD167" s="75">
        <v>0</v>
      </c>
      <c r="CE167" s="75">
        <v>0</v>
      </c>
      <c r="CF167" s="74"/>
      <c r="CG167" s="74"/>
      <c r="CH167" s="74"/>
      <c r="CI167" s="75">
        <v>0</v>
      </c>
      <c r="CJ167" s="75">
        <v>198.34209752944699</v>
      </c>
      <c r="CK167" s="75">
        <v>252.24594711755799</v>
      </c>
    </row>
    <row r="168" spans="1:89" ht="15" customHeight="1">
      <c r="A168" s="72" t="s">
        <v>188</v>
      </c>
      <c r="B168" s="72"/>
      <c r="C168" s="72"/>
      <c r="D168" s="72" t="s">
        <v>221</v>
      </c>
      <c r="E168" s="73">
        <v>31.22</v>
      </c>
      <c r="F168" s="73">
        <v>0</v>
      </c>
      <c r="G168" s="73">
        <v>4.0065299999999997</v>
      </c>
      <c r="H168" s="72"/>
      <c r="I168" s="72"/>
      <c r="J168" s="72" t="s">
        <v>221</v>
      </c>
      <c r="K168" s="73">
        <v>1.1507119999999999E-2</v>
      </c>
      <c r="L168" s="73">
        <v>0.15543397164884401</v>
      </c>
      <c r="M168" s="72" t="s">
        <v>221</v>
      </c>
      <c r="N168" s="73">
        <v>0</v>
      </c>
      <c r="O168" s="72"/>
      <c r="P168" s="73">
        <v>0</v>
      </c>
      <c r="Q168" s="73">
        <v>0</v>
      </c>
      <c r="R168" s="73">
        <v>0</v>
      </c>
      <c r="S168" s="72" t="s">
        <v>221</v>
      </c>
      <c r="T168" s="73">
        <v>0</v>
      </c>
      <c r="U168" s="72"/>
      <c r="V168" s="72" t="s">
        <v>221</v>
      </c>
      <c r="W168" s="73">
        <v>0</v>
      </c>
      <c r="X168" s="72" t="s">
        <v>221</v>
      </c>
      <c r="Y168" s="72" t="s">
        <v>221</v>
      </c>
      <c r="Z168" s="73">
        <v>3.1430292993000002</v>
      </c>
      <c r="AA168" s="73">
        <v>0</v>
      </c>
      <c r="AB168" s="72"/>
      <c r="AC168" s="73">
        <v>0</v>
      </c>
      <c r="AD168" s="72"/>
      <c r="AE168" s="73">
        <v>0</v>
      </c>
      <c r="AF168" s="73">
        <v>6.4623099999999998E-3</v>
      </c>
      <c r="AG168" s="72" t="s">
        <v>221</v>
      </c>
      <c r="AH168" s="73">
        <v>0.3845030418</v>
      </c>
      <c r="AI168" s="72"/>
      <c r="AJ168" s="73">
        <v>0</v>
      </c>
      <c r="AK168" s="73">
        <v>0</v>
      </c>
      <c r="AL168" s="73">
        <v>0</v>
      </c>
      <c r="AM168" s="72"/>
      <c r="AN168" s="73">
        <v>7.4700000000000003E-2</v>
      </c>
      <c r="AO168" s="72"/>
      <c r="AP168" s="72" t="s">
        <v>221</v>
      </c>
      <c r="AQ168" s="73">
        <v>1.9202473827896901E-2</v>
      </c>
      <c r="AR168" s="72" t="s">
        <v>221</v>
      </c>
      <c r="AS168" s="73">
        <v>20.197835999999999</v>
      </c>
      <c r="AT168" s="73">
        <v>0.76929506782033896</v>
      </c>
      <c r="AU168" s="72"/>
      <c r="AV168" s="73">
        <v>0</v>
      </c>
      <c r="AW168" s="73">
        <v>0</v>
      </c>
      <c r="AX168" s="72" t="s">
        <v>221</v>
      </c>
      <c r="AY168" s="72"/>
      <c r="AZ168" s="73">
        <v>0</v>
      </c>
      <c r="BA168" s="72"/>
      <c r="BB168" s="72" t="s">
        <v>221</v>
      </c>
      <c r="BC168" s="72"/>
      <c r="BD168" s="73">
        <v>0.665290808436246</v>
      </c>
      <c r="BE168" s="73">
        <v>2.8512773722627699E-2</v>
      </c>
      <c r="BF168" s="72" t="s">
        <v>221</v>
      </c>
      <c r="BG168" s="72"/>
      <c r="BH168" s="73">
        <v>0.63962395460944499</v>
      </c>
      <c r="BI168" s="73">
        <v>0</v>
      </c>
      <c r="BJ168" s="72"/>
      <c r="BK168" s="73">
        <v>0</v>
      </c>
      <c r="BL168" s="73">
        <v>0</v>
      </c>
      <c r="BM168" s="72"/>
      <c r="BN168" s="73">
        <v>1.5542766353364801</v>
      </c>
      <c r="BO168" s="72" t="s">
        <v>221</v>
      </c>
      <c r="BP168" s="73">
        <v>4.8230000000000004</v>
      </c>
      <c r="BQ168" s="73">
        <v>0</v>
      </c>
      <c r="BR168" s="72" t="s">
        <v>221</v>
      </c>
      <c r="BS168" s="73">
        <v>0.64005215000000004</v>
      </c>
      <c r="BT168" s="73">
        <v>0</v>
      </c>
      <c r="BU168" s="72" t="s">
        <v>221</v>
      </c>
      <c r="BV168" s="72"/>
      <c r="BW168" s="72" t="s">
        <v>221</v>
      </c>
      <c r="BX168" s="72" t="s">
        <v>221</v>
      </c>
      <c r="BY168" s="72"/>
      <c r="BZ168" s="73">
        <v>37.429505268436301</v>
      </c>
      <c r="CA168" s="73">
        <v>0</v>
      </c>
      <c r="CB168" s="72"/>
      <c r="CC168" s="73">
        <v>8.3768355149088105</v>
      </c>
      <c r="CD168" s="73">
        <v>0</v>
      </c>
      <c r="CE168" s="73">
        <v>0.76929506782033896</v>
      </c>
      <c r="CF168" s="72"/>
      <c r="CG168" s="72"/>
      <c r="CH168" s="72"/>
      <c r="CI168" s="73">
        <v>1.1507119999999999E-2</v>
      </c>
      <c r="CJ168" s="73">
        <v>21.752112635336498</v>
      </c>
      <c r="CK168" s="73">
        <v>68.339255606501894</v>
      </c>
    </row>
    <row r="169" spans="1:89" ht="15" customHeight="1">
      <c r="A169" s="72" t="s">
        <v>115</v>
      </c>
      <c r="B169" s="74"/>
      <c r="C169" s="74"/>
      <c r="D169" s="75">
        <v>0</v>
      </c>
      <c r="E169" s="74"/>
      <c r="F169" s="75">
        <v>0</v>
      </c>
      <c r="G169" s="74"/>
      <c r="H169" s="74"/>
      <c r="I169" s="74"/>
      <c r="J169" s="74"/>
      <c r="K169" s="75">
        <v>0</v>
      </c>
      <c r="L169" s="75">
        <v>0</v>
      </c>
      <c r="M169" s="74" t="s">
        <v>221</v>
      </c>
      <c r="N169" s="75">
        <v>0</v>
      </c>
      <c r="O169" s="74"/>
      <c r="P169" s="75">
        <v>0</v>
      </c>
      <c r="Q169" s="75">
        <v>0</v>
      </c>
      <c r="R169" s="75">
        <v>0</v>
      </c>
      <c r="S169" s="75">
        <v>0</v>
      </c>
      <c r="T169" s="75">
        <v>0</v>
      </c>
      <c r="U169" s="74"/>
      <c r="V169" s="75">
        <v>0</v>
      </c>
      <c r="W169" s="75">
        <v>0</v>
      </c>
      <c r="X169" s="74"/>
      <c r="Y169" s="75">
        <v>0</v>
      </c>
      <c r="Z169" s="75">
        <v>0</v>
      </c>
      <c r="AA169" s="75">
        <v>0</v>
      </c>
      <c r="AB169" s="74"/>
      <c r="AC169" s="75">
        <v>0</v>
      </c>
      <c r="AD169" s="74"/>
      <c r="AE169" s="75">
        <v>0</v>
      </c>
      <c r="AF169" s="74"/>
      <c r="AG169" s="75">
        <v>0</v>
      </c>
      <c r="AH169" s="75">
        <v>0</v>
      </c>
      <c r="AI169" s="74"/>
      <c r="AJ169" s="75">
        <v>0</v>
      </c>
      <c r="AK169" s="75">
        <v>0</v>
      </c>
      <c r="AL169" s="75">
        <v>0</v>
      </c>
      <c r="AM169" s="74"/>
      <c r="AN169" s="74"/>
      <c r="AO169" s="74"/>
      <c r="AP169" s="74"/>
      <c r="AQ169" s="74"/>
      <c r="AR169" s="74"/>
      <c r="AS169" s="74"/>
      <c r="AT169" s="75">
        <v>0</v>
      </c>
      <c r="AU169" s="74"/>
      <c r="AV169" s="75">
        <v>0</v>
      </c>
      <c r="AW169" s="75">
        <v>0</v>
      </c>
      <c r="AX169" s="75">
        <v>0</v>
      </c>
      <c r="AY169" s="74"/>
      <c r="AZ169" s="74"/>
      <c r="BA169" s="74"/>
      <c r="BB169" s="74"/>
      <c r="BC169" s="74"/>
      <c r="BD169" s="75">
        <v>0</v>
      </c>
      <c r="BE169" s="75">
        <v>0</v>
      </c>
      <c r="BF169" s="74" t="s">
        <v>221</v>
      </c>
      <c r="BG169" s="74"/>
      <c r="BH169" s="75">
        <v>0</v>
      </c>
      <c r="BI169" s="75">
        <v>0</v>
      </c>
      <c r="BJ169" s="74"/>
      <c r="BK169" s="75">
        <v>0</v>
      </c>
      <c r="BL169" s="75">
        <v>0</v>
      </c>
      <c r="BM169" s="74"/>
      <c r="BN169" s="75">
        <v>0</v>
      </c>
      <c r="BO169" s="74" t="s">
        <v>221</v>
      </c>
      <c r="BP169" s="74"/>
      <c r="BQ169" s="75">
        <v>0</v>
      </c>
      <c r="BR169" s="74" t="s">
        <v>221</v>
      </c>
      <c r="BS169" s="75">
        <v>0</v>
      </c>
      <c r="BT169" s="75">
        <v>0</v>
      </c>
      <c r="BU169" s="75">
        <v>0</v>
      </c>
      <c r="BV169" s="74"/>
      <c r="BW169" s="75">
        <v>0</v>
      </c>
      <c r="BX169" s="74" t="s">
        <v>221</v>
      </c>
      <c r="BY169" s="74"/>
      <c r="BZ169" s="75">
        <v>0</v>
      </c>
      <c r="CA169" s="75">
        <v>0</v>
      </c>
      <c r="CB169" s="74"/>
      <c r="CC169" s="75">
        <v>0</v>
      </c>
      <c r="CD169" s="75">
        <v>0</v>
      </c>
      <c r="CE169" s="75">
        <v>0</v>
      </c>
      <c r="CF169" s="74"/>
      <c r="CG169" s="74"/>
      <c r="CH169" s="74"/>
      <c r="CI169" s="75">
        <v>0</v>
      </c>
      <c r="CJ169" s="75">
        <v>0</v>
      </c>
      <c r="CK169" s="75">
        <v>0</v>
      </c>
    </row>
    <row r="170" spans="1:89" s="84" customFormat="1" ht="15" customHeight="1">
      <c r="A170" s="81" t="s">
        <v>130</v>
      </c>
      <c r="B170" s="85">
        <v>0</v>
      </c>
      <c r="C170" s="81"/>
      <c r="D170" s="85">
        <v>0</v>
      </c>
      <c r="E170" s="85">
        <v>0</v>
      </c>
      <c r="F170" s="85">
        <v>0</v>
      </c>
      <c r="G170" s="85">
        <v>186.72857999999999</v>
      </c>
      <c r="H170" s="81"/>
      <c r="I170" s="85">
        <v>0.21793899999999999</v>
      </c>
      <c r="J170" s="81" t="s">
        <v>221</v>
      </c>
      <c r="K170" s="85">
        <v>154.071914671114</v>
      </c>
      <c r="L170" s="85">
        <v>63.491668739119604</v>
      </c>
      <c r="M170" s="85">
        <v>343.62710334601297</v>
      </c>
      <c r="N170" s="85">
        <v>0</v>
      </c>
      <c r="O170" s="81"/>
      <c r="P170" s="85">
        <v>133.34991230928301</v>
      </c>
      <c r="Q170" s="85">
        <v>8.1645850723612995E-2</v>
      </c>
      <c r="R170" s="85">
        <v>0</v>
      </c>
      <c r="S170" s="81" t="s">
        <v>221</v>
      </c>
      <c r="T170" s="85">
        <v>0</v>
      </c>
      <c r="U170" s="85">
        <v>101.50950399</v>
      </c>
      <c r="V170" s="85">
        <v>10.68408</v>
      </c>
      <c r="W170" s="85">
        <v>0</v>
      </c>
      <c r="X170" s="85">
        <v>6.4846157170295902</v>
      </c>
      <c r="Y170" s="85">
        <v>78.916499999999999</v>
      </c>
      <c r="Z170" s="85">
        <v>3.5366732999999998E-3</v>
      </c>
      <c r="AA170" s="85">
        <v>29.038939387667199</v>
      </c>
      <c r="AB170" s="85">
        <v>42.065698651616103</v>
      </c>
      <c r="AC170" s="85">
        <v>17.241075907845499</v>
      </c>
      <c r="AD170" s="85">
        <v>56.956994292750203</v>
      </c>
      <c r="AE170" s="85">
        <v>5.0369879128079997</v>
      </c>
      <c r="AF170" s="85">
        <v>18.829150080000002</v>
      </c>
      <c r="AG170" s="81" t="s">
        <v>221</v>
      </c>
      <c r="AH170" s="85">
        <v>104.0516638533</v>
      </c>
      <c r="AI170" s="81"/>
      <c r="AJ170" s="85">
        <v>34.884770000000003</v>
      </c>
      <c r="AK170" s="85">
        <v>0</v>
      </c>
      <c r="AL170" s="85">
        <v>0</v>
      </c>
      <c r="AM170" s="81"/>
      <c r="AN170" s="81"/>
      <c r="AO170" s="81" t="s">
        <v>221</v>
      </c>
      <c r="AP170" s="81" t="s">
        <v>221</v>
      </c>
      <c r="AQ170" s="85">
        <v>0</v>
      </c>
      <c r="AR170" s="85">
        <v>16.14753</v>
      </c>
      <c r="AS170" s="85">
        <v>40.439107999999997</v>
      </c>
      <c r="AT170" s="85">
        <v>205.398755951525</v>
      </c>
      <c r="AU170" s="81"/>
      <c r="AV170" s="85">
        <v>2.7094277025158999</v>
      </c>
      <c r="AW170" s="85">
        <v>0</v>
      </c>
      <c r="AX170" s="85">
        <v>553.38678000000004</v>
      </c>
      <c r="AY170" s="81"/>
      <c r="AZ170" s="85">
        <v>66.863596181046702</v>
      </c>
      <c r="BA170" s="81"/>
      <c r="BB170" s="81"/>
      <c r="BC170" s="85">
        <v>62.219799999999999</v>
      </c>
      <c r="BD170" s="85">
        <v>0</v>
      </c>
      <c r="BE170" s="85">
        <v>1.45415145985401</v>
      </c>
      <c r="BF170" s="81" t="s">
        <v>221</v>
      </c>
      <c r="BG170" s="85">
        <v>8.0015189324075102</v>
      </c>
      <c r="BH170" s="85">
        <v>69.216628933294501</v>
      </c>
      <c r="BI170" s="85">
        <v>7.1545616247796104</v>
      </c>
      <c r="BJ170" s="81"/>
      <c r="BK170" s="85">
        <v>0.97128000000000003</v>
      </c>
      <c r="BL170" s="85">
        <v>9.7127999999999997</v>
      </c>
      <c r="BM170" s="81"/>
      <c r="BN170" s="85">
        <v>3.7993428863780601</v>
      </c>
      <c r="BO170" s="81" t="s">
        <v>221</v>
      </c>
      <c r="BP170" s="85">
        <v>0.46</v>
      </c>
      <c r="BQ170" s="85">
        <v>0</v>
      </c>
      <c r="BR170" s="81" t="s">
        <v>221</v>
      </c>
      <c r="BS170" s="85">
        <v>15.66509003</v>
      </c>
      <c r="BT170" s="85">
        <v>0</v>
      </c>
      <c r="BU170" s="85">
        <v>0.94904089477658304</v>
      </c>
      <c r="BV170" s="85">
        <v>25.6</v>
      </c>
      <c r="BW170" s="85">
        <v>544.7192</v>
      </c>
      <c r="BX170" s="85">
        <v>478</v>
      </c>
      <c r="BY170" s="85">
        <v>364</v>
      </c>
      <c r="BZ170" s="85">
        <v>74.875998022808005</v>
      </c>
      <c r="CA170" s="85">
        <v>343.62710334601297</v>
      </c>
      <c r="CB170" s="81"/>
      <c r="CC170" s="85">
        <v>1761.00481198441</v>
      </c>
      <c r="CD170" s="85">
        <v>2.7094277025158999</v>
      </c>
      <c r="CE170" s="85">
        <v>989.36281029009103</v>
      </c>
      <c r="CF170" s="81"/>
      <c r="CG170" s="81"/>
      <c r="CH170" s="85">
        <v>0</v>
      </c>
      <c r="CI170" s="85">
        <v>580.50965367111405</v>
      </c>
      <c r="CJ170" s="85">
        <v>112.051087962201</v>
      </c>
      <c r="CK170" s="85">
        <v>3864.1408929791501</v>
      </c>
    </row>
    <row r="171" spans="1:89" ht="15" customHeight="1">
      <c r="A171" s="72" t="s">
        <v>320</v>
      </c>
      <c r="B171" s="74"/>
      <c r="C171" s="74"/>
      <c r="D171" s="75">
        <v>0</v>
      </c>
      <c r="E171" s="74"/>
      <c r="F171" s="75">
        <v>0</v>
      </c>
      <c r="G171" s="75">
        <v>0.72846</v>
      </c>
      <c r="H171" s="74"/>
      <c r="I171" s="74"/>
      <c r="J171" s="74"/>
      <c r="K171" s="75">
        <v>0</v>
      </c>
      <c r="L171" s="75">
        <v>0</v>
      </c>
      <c r="M171" s="74" t="s">
        <v>221</v>
      </c>
      <c r="N171" s="75">
        <v>0</v>
      </c>
      <c r="O171" s="74"/>
      <c r="P171" s="75">
        <v>0</v>
      </c>
      <c r="Q171" s="75">
        <v>0</v>
      </c>
      <c r="R171" s="75">
        <v>0</v>
      </c>
      <c r="S171" s="75">
        <v>0</v>
      </c>
      <c r="T171" s="75">
        <v>0</v>
      </c>
      <c r="U171" s="74"/>
      <c r="V171" s="75">
        <v>0</v>
      </c>
      <c r="W171" s="75">
        <v>0</v>
      </c>
      <c r="X171" s="74" t="s">
        <v>221</v>
      </c>
      <c r="Y171" s="75">
        <v>0</v>
      </c>
      <c r="Z171" s="75">
        <v>0</v>
      </c>
      <c r="AA171" s="75">
        <v>0</v>
      </c>
      <c r="AB171" s="74"/>
      <c r="AC171" s="75">
        <v>0</v>
      </c>
      <c r="AD171" s="74"/>
      <c r="AE171" s="75">
        <v>0</v>
      </c>
      <c r="AF171" s="74"/>
      <c r="AG171" s="75">
        <v>0</v>
      </c>
      <c r="AH171" s="75">
        <v>0</v>
      </c>
      <c r="AI171" s="74"/>
      <c r="AJ171" s="75">
        <v>0</v>
      </c>
      <c r="AK171" s="75">
        <v>0</v>
      </c>
      <c r="AL171" s="75">
        <v>0</v>
      </c>
      <c r="AM171" s="74"/>
      <c r="AN171" s="74"/>
      <c r="AO171" s="74"/>
      <c r="AP171" s="74"/>
      <c r="AQ171" s="74"/>
      <c r="AR171" s="75">
        <v>0</v>
      </c>
      <c r="AS171" s="74"/>
      <c r="AT171" s="75">
        <v>0</v>
      </c>
      <c r="AU171" s="74"/>
      <c r="AV171" s="75">
        <v>0</v>
      </c>
      <c r="AW171" s="75">
        <v>0</v>
      </c>
      <c r="AX171" s="74" t="s">
        <v>221</v>
      </c>
      <c r="AY171" s="74"/>
      <c r="AZ171" s="74"/>
      <c r="BA171" s="74"/>
      <c r="BB171" s="74"/>
      <c r="BC171" s="74"/>
      <c r="BD171" s="75">
        <v>0</v>
      </c>
      <c r="BE171" s="75">
        <v>0</v>
      </c>
      <c r="BF171" s="74" t="s">
        <v>221</v>
      </c>
      <c r="BG171" s="74"/>
      <c r="BH171" s="75">
        <v>0</v>
      </c>
      <c r="BI171" s="75">
        <v>0</v>
      </c>
      <c r="BJ171" s="74"/>
      <c r="BK171" s="75">
        <v>0</v>
      </c>
      <c r="BL171" s="75">
        <v>0</v>
      </c>
      <c r="BM171" s="75">
        <v>57.423188631023997</v>
      </c>
      <c r="BN171" s="75">
        <v>0</v>
      </c>
      <c r="BO171" s="74" t="s">
        <v>221</v>
      </c>
      <c r="BP171" s="74"/>
      <c r="BQ171" s="75">
        <v>0</v>
      </c>
      <c r="BR171" s="74" t="s">
        <v>221</v>
      </c>
      <c r="BS171" s="75">
        <v>0</v>
      </c>
      <c r="BT171" s="75">
        <v>0</v>
      </c>
      <c r="BU171" s="75">
        <v>0</v>
      </c>
      <c r="BV171" s="74"/>
      <c r="BW171" s="75">
        <v>0</v>
      </c>
      <c r="BX171" s="74" t="s">
        <v>221</v>
      </c>
      <c r="BY171" s="74"/>
      <c r="BZ171" s="75">
        <v>0</v>
      </c>
      <c r="CA171" s="75">
        <v>0</v>
      </c>
      <c r="CB171" s="74"/>
      <c r="CC171" s="75">
        <v>0.72846</v>
      </c>
      <c r="CD171" s="75">
        <v>0</v>
      </c>
      <c r="CE171" s="75">
        <v>0</v>
      </c>
      <c r="CF171" s="74"/>
      <c r="CG171" s="75">
        <v>57.423188631023997</v>
      </c>
      <c r="CH171" s="74"/>
      <c r="CI171" s="75">
        <v>0</v>
      </c>
      <c r="CJ171" s="75">
        <v>0</v>
      </c>
      <c r="CK171" s="75">
        <v>58.151648631024003</v>
      </c>
    </row>
    <row r="172" spans="1:89" ht="15" customHeight="1">
      <c r="A172" s="72" t="s">
        <v>99</v>
      </c>
      <c r="B172" s="72"/>
      <c r="C172" s="72"/>
      <c r="D172" s="73">
        <v>0</v>
      </c>
      <c r="E172" s="72"/>
      <c r="F172" s="73">
        <v>0</v>
      </c>
      <c r="G172" s="72"/>
      <c r="H172" s="72"/>
      <c r="I172" s="73">
        <v>1.41503654</v>
      </c>
      <c r="J172" s="72"/>
      <c r="K172" s="73">
        <v>11.0633678973677</v>
      </c>
      <c r="L172" s="73">
        <v>0</v>
      </c>
      <c r="M172" s="72" t="s">
        <v>221</v>
      </c>
      <c r="N172" s="73">
        <v>0</v>
      </c>
      <c r="O172" s="72"/>
      <c r="P172" s="73">
        <v>0</v>
      </c>
      <c r="Q172" s="73">
        <v>0</v>
      </c>
      <c r="R172" s="73">
        <v>0</v>
      </c>
      <c r="S172" s="73">
        <v>0</v>
      </c>
      <c r="T172" s="73">
        <v>0</v>
      </c>
      <c r="U172" s="72"/>
      <c r="V172" s="73">
        <v>0</v>
      </c>
      <c r="W172" s="73">
        <v>0</v>
      </c>
      <c r="X172" s="72" t="s">
        <v>221</v>
      </c>
      <c r="Y172" s="73">
        <v>0</v>
      </c>
      <c r="Z172" s="73">
        <v>0</v>
      </c>
      <c r="AA172" s="73">
        <v>0</v>
      </c>
      <c r="AB172" s="72"/>
      <c r="AC172" s="73">
        <v>0</v>
      </c>
      <c r="AD172" s="72"/>
      <c r="AE172" s="73">
        <v>0</v>
      </c>
      <c r="AF172" s="72"/>
      <c r="AG172" s="73">
        <v>0</v>
      </c>
      <c r="AH172" s="73">
        <v>0</v>
      </c>
      <c r="AI172" s="72"/>
      <c r="AJ172" s="73">
        <v>0</v>
      </c>
      <c r="AK172" s="73">
        <v>0</v>
      </c>
      <c r="AL172" s="73">
        <v>0</v>
      </c>
      <c r="AM172" s="72"/>
      <c r="AN172" s="72"/>
      <c r="AO172" s="72"/>
      <c r="AP172" s="72"/>
      <c r="AQ172" s="72"/>
      <c r="AR172" s="72" t="s">
        <v>221</v>
      </c>
      <c r="AS172" s="72"/>
      <c r="AT172" s="73">
        <v>4.582653899045E-2</v>
      </c>
      <c r="AU172" s="72"/>
      <c r="AV172" s="73">
        <v>0</v>
      </c>
      <c r="AW172" s="73">
        <v>0</v>
      </c>
      <c r="AX172" s="72" t="s">
        <v>221</v>
      </c>
      <c r="AY172" s="72"/>
      <c r="AZ172" s="72"/>
      <c r="BA172" s="72"/>
      <c r="BB172" s="72" t="s">
        <v>221</v>
      </c>
      <c r="BC172" s="72"/>
      <c r="BD172" s="73">
        <v>0</v>
      </c>
      <c r="BE172" s="73">
        <v>0</v>
      </c>
      <c r="BF172" s="72" t="s">
        <v>221</v>
      </c>
      <c r="BG172" s="72"/>
      <c r="BH172" s="73">
        <v>0</v>
      </c>
      <c r="BI172" s="73">
        <v>0</v>
      </c>
      <c r="BJ172" s="72"/>
      <c r="BK172" s="73">
        <v>0</v>
      </c>
      <c r="BL172" s="73">
        <v>0</v>
      </c>
      <c r="BM172" s="72"/>
      <c r="BN172" s="73">
        <v>0</v>
      </c>
      <c r="BO172" s="72" t="s">
        <v>221</v>
      </c>
      <c r="BP172" s="72"/>
      <c r="BQ172" s="73">
        <v>0</v>
      </c>
      <c r="BR172" s="72" t="s">
        <v>221</v>
      </c>
      <c r="BS172" s="73">
        <v>0</v>
      </c>
      <c r="BT172" s="73">
        <v>0</v>
      </c>
      <c r="BU172" s="73">
        <v>0</v>
      </c>
      <c r="BV172" s="72"/>
      <c r="BW172" s="73">
        <v>0</v>
      </c>
      <c r="BX172" s="72" t="s">
        <v>221</v>
      </c>
      <c r="BY172" s="72"/>
      <c r="BZ172" s="73">
        <v>0</v>
      </c>
      <c r="CA172" s="73">
        <v>0</v>
      </c>
      <c r="CB172" s="72"/>
      <c r="CC172" s="73">
        <v>0</v>
      </c>
      <c r="CD172" s="73">
        <v>0</v>
      </c>
      <c r="CE172" s="73">
        <v>4.582653899045E-2</v>
      </c>
      <c r="CF172" s="72"/>
      <c r="CG172" s="72"/>
      <c r="CH172" s="72"/>
      <c r="CI172" s="73">
        <v>12.478404437367701</v>
      </c>
      <c r="CJ172" s="73">
        <v>0</v>
      </c>
      <c r="CK172" s="73">
        <v>12.524230976358099</v>
      </c>
    </row>
    <row r="173" spans="1:89" ht="15" customHeight="1">
      <c r="A173" s="72" t="s">
        <v>321</v>
      </c>
      <c r="B173" s="75">
        <v>0</v>
      </c>
      <c r="C173" s="74"/>
      <c r="D173" s="74" t="s">
        <v>221</v>
      </c>
      <c r="E173" s="75">
        <v>0</v>
      </c>
      <c r="F173" s="75">
        <v>0</v>
      </c>
      <c r="G173" s="74" t="s">
        <v>221</v>
      </c>
      <c r="H173" s="74"/>
      <c r="I173" s="75">
        <v>19.203972200976999</v>
      </c>
      <c r="J173" s="74"/>
      <c r="K173" s="75">
        <v>113.10316407033901</v>
      </c>
      <c r="L173" s="75">
        <v>0</v>
      </c>
      <c r="M173" s="74" t="s">
        <v>221</v>
      </c>
      <c r="N173" s="75">
        <v>0</v>
      </c>
      <c r="O173" s="74"/>
      <c r="P173" s="75">
        <v>4.2738755910519597</v>
      </c>
      <c r="Q173" s="75">
        <v>0</v>
      </c>
      <c r="R173" s="75">
        <v>0</v>
      </c>
      <c r="S173" s="74" t="s">
        <v>221</v>
      </c>
      <c r="T173" s="75">
        <v>4.08403306433169</v>
      </c>
      <c r="U173" s="75">
        <v>4.1083250700000002</v>
      </c>
      <c r="V173" s="75">
        <v>0</v>
      </c>
      <c r="W173" s="75">
        <v>0</v>
      </c>
      <c r="X173" s="74" t="s">
        <v>221</v>
      </c>
      <c r="Y173" s="75">
        <v>1.2141</v>
      </c>
      <c r="Z173" s="75">
        <v>0</v>
      </c>
      <c r="AA173" s="75">
        <v>-2.8859399090603</v>
      </c>
      <c r="AB173" s="74"/>
      <c r="AC173" s="75">
        <v>0</v>
      </c>
      <c r="AD173" s="74"/>
      <c r="AE173" s="75">
        <v>0</v>
      </c>
      <c r="AF173" s="75">
        <v>2.8600000000000001E-4</v>
      </c>
      <c r="AG173" s="74" t="s">
        <v>221</v>
      </c>
      <c r="AH173" s="75">
        <v>0.25317505890000003</v>
      </c>
      <c r="AI173" s="74"/>
      <c r="AJ173" s="75">
        <v>0</v>
      </c>
      <c r="AK173" s="75">
        <v>0</v>
      </c>
      <c r="AL173" s="75">
        <v>0</v>
      </c>
      <c r="AM173" s="74"/>
      <c r="AN173" s="74"/>
      <c r="AO173" s="74"/>
      <c r="AP173" s="74"/>
      <c r="AQ173" s="74"/>
      <c r="AR173" s="74"/>
      <c r="AS173" s="74"/>
      <c r="AT173" s="75">
        <v>57.8462219580218</v>
      </c>
      <c r="AU173" s="74"/>
      <c r="AV173" s="75">
        <v>0</v>
      </c>
      <c r="AW173" s="75">
        <v>0</v>
      </c>
      <c r="AX173" s="74" t="s">
        <v>221</v>
      </c>
      <c r="AY173" s="74"/>
      <c r="AZ173" s="74"/>
      <c r="BA173" s="74"/>
      <c r="BB173" s="75">
        <v>2.2000000000000002</v>
      </c>
      <c r="BC173" s="74"/>
      <c r="BD173" s="75">
        <v>0</v>
      </c>
      <c r="BE173" s="75">
        <v>0.91240875912408703</v>
      </c>
      <c r="BF173" s="74" t="s">
        <v>221</v>
      </c>
      <c r="BG173" s="74" t="s">
        <v>221</v>
      </c>
      <c r="BH173" s="75">
        <v>0.12683</v>
      </c>
      <c r="BI173" s="75">
        <v>0</v>
      </c>
      <c r="BJ173" s="74"/>
      <c r="BK173" s="75">
        <v>0</v>
      </c>
      <c r="BL173" s="75">
        <v>0</v>
      </c>
      <c r="BM173" s="74"/>
      <c r="BN173" s="75">
        <v>0.25904610588941301</v>
      </c>
      <c r="BO173" s="74" t="s">
        <v>221</v>
      </c>
      <c r="BP173" s="74"/>
      <c r="BQ173" s="74" t="s">
        <v>221</v>
      </c>
      <c r="BR173" s="74" t="s">
        <v>221</v>
      </c>
      <c r="BS173" s="75">
        <v>0</v>
      </c>
      <c r="BT173" s="75">
        <v>0</v>
      </c>
      <c r="BU173" s="75">
        <v>0</v>
      </c>
      <c r="BV173" s="74"/>
      <c r="BW173" s="74" t="s">
        <v>221</v>
      </c>
      <c r="BX173" s="74" t="s">
        <v>221</v>
      </c>
      <c r="BY173" s="75">
        <v>32</v>
      </c>
      <c r="BZ173" s="75">
        <v>2.8600000000000001E-4</v>
      </c>
      <c r="CA173" s="75">
        <v>0</v>
      </c>
      <c r="CB173" s="74"/>
      <c r="CC173" s="75">
        <v>6.5905468823557802</v>
      </c>
      <c r="CD173" s="75">
        <v>0</v>
      </c>
      <c r="CE173" s="75">
        <v>65.542482710013502</v>
      </c>
      <c r="CF173" s="74"/>
      <c r="CG173" s="74"/>
      <c r="CH173" s="75">
        <v>0</v>
      </c>
      <c r="CI173" s="75">
        <v>164.30713627131601</v>
      </c>
      <c r="CJ173" s="75">
        <v>0.25904610588941301</v>
      </c>
      <c r="CK173" s="75">
        <v>236.69949796957499</v>
      </c>
    </row>
    <row r="174" spans="1:89" ht="15" customHeight="1">
      <c r="A174" s="72" t="s">
        <v>189</v>
      </c>
      <c r="B174" s="72"/>
      <c r="C174" s="72"/>
      <c r="D174" s="73">
        <v>0.60704999999999998</v>
      </c>
      <c r="E174" s="73">
        <v>7.0000000000000007E-2</v>
      </c>
      <c r="F174" s="73">
        <v>0</v>
      </c>
      <c r="G174" s="73">
        <v>19.06137</v>
      </c>
      <c r="H174" s="72"/>
      <c r="I174" s="72"/>
      <c r="J174" s="72" t="s">
        <v>221</v>
      </c>
      <c r="K174" s="73">
        <v>3.7347068076206602</v>
      </c>
      <c r="L174" s="73">
        <v>3.1086794329768699E-2</v>
      </c>
      <c r="M174" s="72" t="s">
        <v>221</v>
      </c>
      <c r="N174" s="73">
        <v>5.0063204796055001E-3</v>
      </c>
      <c r="O174" s="72"/>
      <c r="P174" s="73">
        <v>0</v>
      </c>
      <c r="Q174" s="73">
        <v>0.41670437961578899</v>
      </c>
      <c r="R174" s="73">
        <v>0</v>
      </c>
      <c r="S174" s="73">
        <v>4.02780940702461</v>
      </c>
      <c r="T174" s="73">
        <v>0</v>
      </c>
      <c r="U174" s="72"/>
      <c r="V174" s="72" t="s">
        <v>221</v>
      </c>
      <c r="W174" s="73">
        <v>0</v>
      </c>
      <c r="X174" s="72" t="s">
        <v>221</v>
      </c>
      <c r="Y174" s="72" t="s">
        <v>221</v>
      </c>
      <c r="Z174" s="73">
        <v>0</v>
      </c>
      <c r="AA174" s="73">
        <v>0</v>
      </c>
      <c r="AB174" s="73">
        <v>41.628442451182302</v>
      </c>
      <c r="AC174" s="73">
        <v>89.505827190985201</v>
      </c>
      <c r="AD174" s="72"/>
      <c r="AE174" s="73">
        <v>0</v>
      </c>
      <c r="AF174" s="73">
        <v>6.7316953558000003</v>
      </c>
      <c r="AG174" s="73">
        <v>27.924299999999999</v>
      </c>
      <c r="AH174" s="73">
        <v>1.2865817700000001E-2</v>
      </c>
      <c r="AI174" s="73">
        <v>6.6312997347480103</v>
      </c>
      <c r="AJ174" s="73">
        <v>0</v>
      </c>
      <c r="AK174" s="73">
        <v>7.8445690074599703</v>
      </c>
      <c r="AL174" s="73">
        <v>0</v>
      </c>
      <c r="AM174" s="72"/>
      <c r="AN174" s="72"/>
      <c r="AO174" s="72"/>
      <c r="AP174" s="72"/>
      <c r="AQ174" s="72"/>
      <c r="AR174" s="72" t="s">
        <v>221</v>
      </c>
      <c r="AS174" s="73">
        <v>1.5E-3</v>
      </c>
      <c r="AT174" s="73">
        <v>133.56633133081999</v>
      </c>
      <c r="AU174" s="72"/>
      <c r="AV174" s="73">
        <v>0.18800110588885799</v>
      </c>
      <c r="AW174" s="73">
        <v>0</v>
      </c>
      <c r="AX174" s="72" t="s">
        <v>221</v>
      </c>
      <c r="AY174" s="72"/>
      <c r="AZ174" s="72"/>
      <c r="BA174" s="73">
        <v>0.56540704329942904</v>
      </c>
      <c r="BB174" s="72" t="s">
        <v>221</v>
      </c>
      <c r="BC174" s="72"/>
      <c r="BD174" s="72"/>
      <c r="BE174" s="73">
        <v>0.370666058394161</v>
      </c>
      <c r="BF174" s="72" t="s">
        <v>221</v>
      </c>
      <c r="BG174" s="72"/>
      <c r="BH174" s="73">
        <v>0</v>
      </c>
      <c r="BI174" s="73">
        <v>0</v>
      </c>
      <c r="BJ174" s="72"/>
      <c r="BK174" s="73">
        <v>0</v>
      </c>
      <c r="BL174" s="73">
        <v>0.1432638</v>
      </c>
      <c r="BM174" s="72"/>
      <c r="BN174" s="73">
        <v>60.616788778122697</v>
      </c>
      <c r="BO174" s="72" t="s">
        <v>221</v>
      </c>
      <c r="BP174" s="73">
        <v>0</v>
      </c>
      <c r="BQ174" s="72" t="s">
        <v>221</v>
      </c>
      <c r="BR174" s="72" t="s">
        <v>221</v>
      </c>
      <c r="BS174" s="73">
        <v>206.94431635436001</v>
      </c>
      <c r="BT174" s="73">
        <v>0</v>
      </c>
      <c r="BU174" s="73">
        <v>0</v>
      </c>
      <c r="BV174" s="72" t="s">
        <v>221</v>
      </c>
      <c r="BW174" s="73">
        <v>12.4864</v>
      </c>
      <c r="BX174" s="72" t="s">
        <v>221</v>
      </c>
      <c r="BY174" s="72"/>
      <c r="BZ174" s="73">
        <v>214.31141875345901</v>
      </c>
      <c r="CA174" s="73">
        <v>14.4808750626876</v>
      </c>
      <c r="CB174" s="72"/>
      <c r="CC174" s="73">
        <v>154.58734344805001</v>
      </c>
      <c r="CD174" s="73">
        <v>0.18800110588885799</v>
      </c>
      <c r="CE174" s="73">
        <v>175.19477378200199</v>
      </c>
      <c r="CF174" s="72"/>
      <c r="CG174" s="72"/>
      <c r="CH174" s="72"/>
      <c r="CI174" s="73">
        <v>3.7347068076206602</v>
      </c>
      <c r="CJ174" s="73">
        <v>60.618288778122697</v>
      </c>
      <c r="CK174" s="73">
        <v>623.11540773783099</v>
      </c>
    </row>
    <row r="175" spans="1:89" ht="15" customHeight="1">
      <c r="A175" s="72" t="s">
        <v>322</v>
      </c>
      <c r="B175" s="74"/>
      <c r="C175" s="74"/>
      <c r="D175" s="75">
        <v>0</v>
      </c>
      <c r="E175" s="74"/>
      <c r="F175" s="75">
        <v>0</v>
      </c>
      <c r="G175" s="74"/>
      <c r="H175" s="74"/>
      <c r="I175" s="74"/>
      <c r="J175" s="74"/>
      <c r="K175" s="75">
        <v>0</v>
      </c>
      <c r="L175" s="75">
        <v>0</v>
      </c>
      <c r="M175" s="74" t="s">
        <v>221</v>
      </c>
      <c r="N175" s="75">
        <v>0</v>
      </c>
      <c r="O175" s="74"/>
      <c r="P175" s="75">
        <v>0</v>
      </c>
      <c r="Q175" s="75">
        <v>0</v>
      </c>
      <c r="R175" s="75">
        <v>0</v>
      </c>
      <c r="S175" s="75">
        <v>0</v>
      </c>
      <c r="T175" s="75">
        <v>0</v>
      </c>
      <c r="U175" s="74"/>
      <c r="V175" s="75">
        <v>0</v>
      </c>
      <c r="W175" s="75">
        <v>0</v>
      </c>
      <c r="X175" s="74" t="s">
        <v>221</v>
      </c>
      <c r="Y175" s="75">
        <v>0</v>
      </c>
      <c r="Z175" s="75">
        <v>0</v>
      </c>
      <c r="AA175" s="75">
        <v>0</v>
      </c>
      <c r="AB175" s="74"/>
      <c r="AC175" s="75">
        <v>0</v>
      </c>
      <c r="AD175" s="74"/>
      <c r="AE175" s="75">
        <v>0</v>
      </c>
      <c r="AF175" s="74"/>
      <c r="AG175" s="75">
        <v>0</v>
      </c>
      <c r="AH175" s="75">
        <v>0</v>
      </c>
      <c r="AI175" s="74"/>
      <c r="AJ175" s="75">
        <v>0</v>
      </c>
      <c r="AK175" s="75">
        <v>0</v>
      </c>
      <c r="AL175" s="75">
        <v>0</v>
      </c>
      <c r="AM175" s="74"/>
      <c r="AN175" s="74"/>
      <c r="AO175" s="74"/>
      <c r="AP175" s="74"/>
      <c r="AQ175" s="74"/>
      <c r="AR175" s="74"/>
      <c r="AS175" s="74"/>
      <c r="AT175" s="75">
        <v>0</v>
      </c>
      <c r="AU175" s="74"/>
      <c r="AV175" s="75">
        <v>0</v>
      </c>
      <c r="AW175" s="75">
        <v>0</v>
      </c>
      <c r="AX175" s="75">
        <v>0</v>
      </c>
      <c r="AY175" s="74"/>
      <c r="AZ175" s="74"/>
      <c r="BA175" s="74"/>
      <c r="BB175" s="74"/>
      <c r="BC175" s="74"/>
      <c r="BD175" s="75">
        <v>0</v>
      </c>
      <c r="BE175" s="75">
        <v>0</v>
      </c>
      <c r="BF175" s="74" t="s">
        <v>221</v>
      </c>
      <c r="BG175" s="74"/>
      <c r="BH175" s="75">
        <v>0</v>
      </c>
      <c r="BI175" s="75">
        <v>0</v>
      </c>
      <c r="BJ175" s="74"/>
      <c r="BK175" s="75">
        <v>0</v>
      </c>
      <c r="BL175" s="75">
        <v>0</v>
      </c>
      <c r="BM175" s="74"/>
      <c r="BN175" s="75">
        <v>0</v>
      </c>
      <c r="BO175" s="74"/>
      <c r="BP175" s="74"/>
      <c r="BQ175" s="75">
        <v>0</v>
      </c>
      <c r="BR175" s="74" t="s">
        <v>221</v>
      </c>
      <c r="BS175" s="75">
        <v>0</v>
      </c>
      <c r="BT175" s="75">
        <v>0</v>
      </c>
      <c r="BU175" s="75">
        <v>0</v>
      </c>
      <c r="BV175" s="74"/>
      <c r="BW175" s="75">
        <v>0</v>
      </c>
      <c r="BX175" s="74" t="s">
        <v>221</v>
      </c>
      <c r="BY175" s="74"/>
      <c r="BZ175" s="75">
        <v>0</v>
      </c>
      <c r="CA175" s="75">
        <v>0</v>
      </c>
      <c r="CB175" s="74"/>
      <c r="CC175" s="75">
        <v>0</v>
      </c>
      <c r="CD175" s="75">
        <v>0</v>
      </c>
      <c r="CE175" s="75">
        <v>0</v>
      </c>
      <c r="CF175" s="74"/>
      <c r="CG175" s="74"/>
      <c r="CH175" s="74"/>
      <c r="CI175" s="75">
        <v>0</v>
      </c>
      <c r="CJ175" s="75">
        <v>0</v>
      </c>
      <c r="CK175" s="75">
        <v>0</v>
      </c>
    </row>
    <row r="176" spans="1:89" ht="15" customHeight="1">
      <c r="A176" s="72" t="s">
        <v>190</v>
      </c>
      <c r="B176" s="73">
        <v>0</v>
      </c>
      <c r="C176" s="72"/>
      <c r="D176" s="73">
        <v>107.69067</v>
      </c>
      <c r="E176" s="72"/>
      <c r="F176" s="73">
        <v>9.5785</v>
      </c>
      <c r="G176" s="73">
        <v>758.8125</v>
      </c>
      <c r="H176" s="72"/>
      <c r="I176" s="72"/>
      <c r="J176" s="73">
        <v>12.7808167887802</v>
      </c>
      <c r="K176" s="73">
        <v>35.083356720837997</v>
      </c>
      <c r="L176" s="73">
        <v>60.861725938821202</v>
      </c>
      <c r="M176" s="72" t="s">
        <v>221</v>
      </c>
      <c r="N176" s="73">
        <v>0</v>
      </c>
      <c r="O176" s="72"/>
      <c r="P176" s="73">
        <v>0</v>
      </c>
      <c r="Q176" s="73">
        <v>0.26268915874247201</v>
      </c>
      <c r="R176" s="73">
        <v>0</v>
      </c>
      <c r="S176" s="73">
        <v>721.69037400367904</v>
      </c>
      <c r="T176" s="73">
        <v>92.952592544189201</v>
      </c>
      <c r="U176" s="72"/>
      <c r="V176" s="73">
        <v>19.911239999999999</v>
      </c>
      <c r="W176" s="72" t="s">
        <v>221</v>
      </c>
      <c r="X176" s="73">
        <v>670.46352372190495</v>
      </c>
      <c r="Y176" s="73">
        <v>1204.3871999999999</v>
      </c>
      <c r="Z176" s="73">
        <v>2.9161965681000002</v>
      </c>
      <c r="AA176" s="73">
        <v>0</v>
      </c>
      <c r="AB176" s="72"/>
      <c r="AC176" s="73">
        <v>311.60374329487098</v>
      </c>
      <c r="AD176" s="72"/>
      <c r="AE176" s="73">
        <v>46.501346091597398</v>
      </c>
      <c r="AF176" s="73">
        <v>3.1100746499999998E-2</v>
      </c>
      <c r="AG176" s="73">
        <v>40.065300000000001</v>
      </c>
      <c r="AH176" s="73">
        <v>230.2069057137</v>
      </c>
      <c r="AI176" s="72"/>
      <c r="AJ176" s="73">
        <v>64.351960000000005</v>
      </c>
      <c r="AK176" s="73">
        <v>0.62511644832605495</v>
      </c>
      <c r="AL176" s="72" t="s">
        <v>221</v>
      </c>
      <c r="AM176" s="72"/>
      <c r="AN176" s="72"/>
      <c r="AO176" s="73">
        <v>10.9269</v>
      </c>
      <c r="AP176" s="73">
        <v>408.99003064783199</v>
      </c>
      <c r="AQ176" s="73">
        <v>1.8239986234286101E-2</v>
      </c>
      <c r="AR176" s="73">
        <v>0</v>
      </c>
      <c r="AS176" s="72"/>
      <c r="AT176" s="73">
        <v>4.1910002822422801</v>
      </c>
      <c r="AU176" s="72"/>
      <c r="AV176" s="73">
        <v>8.8471108653580294E-2</v>
      </c>
      <c r="AW176" s="73">
        <v>0</v>
      </c>
      <c r="AX176" s="73">
        <v>958.41053999999997</v>
      </c>
      <c r="AY176" s="72"/>
      <c r="AZ176" s="72"/>
      <c r="BA176" s="73">
        <v>0.161260459532584</v>
      </c>
      <c r="BB176" s="72" t="s">
        <v>221</v>
      </c>
      <c r="BC176" s="72"/>
      <c r="BD176" s="73">
        <v>0.13969212609543399</v>
      </c>
      <c r="BE176" s="72"/>
      <c r="BF176" s="72" t="s">
        <v>221</v>
      </c>
      <c r="BG176" s="73">
        <v>192.14494954974501</v>
      </c>
      <c r="BH176" s="73">
        <v>70.324291977797401</v>
      </c>
      <c r="BI176" s="73">
        <v>26.934072749708701</v>
      </c>
      <c r="BJ176" s="72"/>
      <c r="BK176" s="73">
        <v>74.667150000000007</v>
      </c>
      <c r="BL176" s="73">
        <v>3.8863341</v>
      </c>
      <c r="BM176" s="72"/>
      <c r="BN176" s="73">
        <v>5.7853630315302302</v>
      </c>
      <c r="BO176" s="72" t="s">
        <v>221</v>
      </c>
      <c r="BP176" s="72"/>
      <c r="BQ176" s="72" t="s">
        <v>221</v>
      </c>
      <c r="BR176" s="72" t="s">
        <v>221</v>
      </c>
      <c r="BS176" s="73">
        <v>2.0171585200000002</v>
      </c>
      <c r="BT176" s="73">
        <v>8</v>
      </c>
      <c r="BU176" s="72" t="s">
        <v>221</v>
      </c>
      <c r="BV176" s="73">
        <v>254.5</v>
      </c>
      <c r="BW176" s="73">
        <v>45.263199999999998</v>
      </c>
      <c r="BX176" s="72" t="s">
        <v>221</v>
      </c>
      <c r="BY176" s="72"/>
      <c r="BZ176" s="73">
        <v>113.202517943725</v>
      </c>
      <c r="CA176" s="73">
        <v>0.62511644832605495</v>
      </c>
      <c r="CB176" s="72"/>
      <c r="CC176" s="73">
        <v>6298.2496867441096</v>
      </c>
      <c r="CD176" s="73">
        <v>8.8471108653580294E-2</v>
      </c>
      <c r="CE176" s="73">
        <v>4.1910002822422801</v>
      </c>
      <c r="CF176" s="72"/>
      <c r="CG176" s="72"/>
      <c r="CH176" s="73">
        <v>0</v>
      </c>
      <c r="CI176" s="73">
        <v>35.083356720837997</v>
      </c>
      <c r="CJ176" s="73">
        <v>5.7853630315302302</v>
      </c>
      <c r="CK176" s="73">
        <v>6457.2255122794204</v>
      </c>
    </row>
    <row r="177" spans="1:89" s="79" customFormat="1" ht="15" customHeight="1">
      <c r="A177" s="76" t="s">
        <v>191</v>
      </c>
      <c r="B177" s="78"/>
      <c r="C177" s="78"/>
      <c r="D177" s="77">
        <v>36.665819999999997</v>
      </c>
      <c r="E177" s="78"/>
      <c r="F177" s="77">
        <v>0</v>
      </c>
      <c r="G177" s="77">
        <v>201.90483</v>
      </c>
      <c r="H177" s="78"/>
      <c r="I177" s="77">
        <v>0.21294336</v>
      </c>
      <c r="J177" s="78"/>
      <c r="K177" s="77">
        <v>1747.2017867966399</v>
      </c>
      <c r="L177" s="77">
        <v>23.657050484953999</v>
      </c>
      <c r="M177" s="78" t="s">
        <v>221</v>
      </c>
      <c r="N177" s="77">
        <v>8.0046965543999296</v>
      </c>
      <c r="O177" s="78"/>
      <c r="P177" s="77">
        <v>0.22346430785158899</v>
      </c>
      <c r="Q177" s="77">
        <v>1.14753975309579</v>
      </c>
      <c r="R177" s="77">
        <v>0</v>
      </c>
      <c r="S177" s="77">
        <v>13.344135937636899</v>
      </c>
      <c r="T177" s="77">
        <v>11.925376547848501</v>
      </c>
      <c r="U177" s="78"/>
      <c r="V177" s="77">
        <v>0</v>
      </c>
      <c r="W177" s="77">
        <v>0</v>
      </c>
      <c r="X177" s="77">
        <v>96.064522424748802</v>
      </c>
      <c r="Y177" s="77">
        <v>253.74690000000001</v>
      </c>
      <c r="Z177" s="77">
        <v>0.68541165630000001</v>
      </c>
      <c r="AA177" s="77">
        <v>0</v>
      </c>
      <c r="AB177" s="78"/>
      <c r="AC177" s="77">
        <v>71.783340408289305</v>
      </c>
      <c r="AD177" s="78"/>
      <c r="AE177" s="77">
        <v>3.7580035211545599</v>
      </c>
      <c r="AF177" s="77">
        <v>3.2541390000000002E-4</v>
      </c>
      <c r="AG177" s="78" t="s">
        <v>221</v>
      </c>
      <c r="AH177" s="77">
        <v>138.3449139153</v>
      </c>
      <c r="AI177" s="78"/>
      <c r="AJ177" s="77">
        <v>0</v>
      </c>
      <c r="AK177" s="77">
        <v>5.3957423580786E-3</v>
      </c>
      <c r="AL177" s="77">
        <v>1.558143912042</v>
      </c>
      <c r="AM177" s="78"/>
      <c r="AN177" s="78"/>
      <c r="AO177" s="78" t="s">
        <v>221</v>
      </c>
      <c r="AP177" s="78" t="s">
        <v>221</v>
      </c>
      <c r="AQ177" s="77">
        <v>0</v>
      </c>
      <c r="AR177" s="78" t="s">
        <v>221</v>
      </c>
      <c r="AS177" s="77">
        <v>2.674E-2</v>
      </c>
      <c r="AT177" s="77">
        <v>16.628111944167799</v>
      </c>
      <c r="AU177" s="78"/>
      <c r="AV177" s="77">
        <v>15.9026817804811</v>
      </c>
      <c r="AW177" s="77">
        <v>657.63818945327898</v>
      </c>
      <c r="AX177" s="77">
        <v>8732.2928400000001</v>
      </c>
      <c r="AY177" s="78"/>
      <c r="AZ177" s="77">
        <v>0</v>
      </c>
      <c r="BA177" s="77">
        <v>10.1066508989773</v>
      </c>
      <c r="BB177" s="78" t="s">
        <v>221</v>
      </c>
      <c r="BC177" s="77">
        <v>0.51229999999999998</v>
      </c>
      <c r="BD177" s="77">
        <v>0</v>
      </c>
      <c r="BE177" s="77">
        <v>244.95323905109501</v>
      </c>
      <c r="BF177" s="78"/>
      <c r="BG177" s="77">
        <v>36.562872952153597</v>
      </c>
      <c r="BH177" s="77">
        <v>8.1322870482363694</v>
      </c>
      <c r="BI177" s="77">
        <v>1.3912918245000001</v>
      </c>
      <c r="BJ177" s="78"/>
      <c r="BK177" s="77">
        <v>6.19191</v>
      </c>
      <c r="BL177" s="77">
        <v>3.5208900000000001E-2</v>
      </c>
      <c r="BM177" s="78"/>
      <c r="BN177" s="77">
        <v>46.973693867946899</v>
      </c>
      <c r="BO177" s="77">
        <v>814.78251</v>
      </c>
      <c r="BP177" s="78"/>
      <c r="BQ177" s="78" t="s">
        <v>221</v>
      </c>
      <c r="BR177" s="78" t="s">
        <v>221</v>
      </c>
      <c r="BS177" s="77">
        <v>0</v>
      </c>
      <c r="BT177" s="77">
        <v>0</v>
      </c>
      <c r="BU177" s="78" t="s">
        <v>221</v>
      </c>
      <c r="BV177" s="78" t="s">
        <v>221</v>
      </c>
      <c r="BW177" s="77">
        <v>527.55039999999997</v>
      </c>
      <c r="BX177" s="78" t="s">
        <v>221</v>
      </c>
      <c r="BY177" s="77">
        <v>40</v>
      </c>
      <c r="BZ177" s="77">
        <v>13.864979834031899</v>
      </c>
      <c r="CA177" s="77">
        <v>8.0100922967580104</v>
      </c>
      <c r="CB177" s="78"/>
      <c r="CC177" s="77">
        <v>11222.7205448162</v>
      </c>
      <c r="CD177" s="77">
        <v>15.9026817804811</v>
      </c>
      <c r="CE177" s="77">
        <v>16.851576252019399</v>
      </c>
      <c r="CF177" s="78"/>
      <c r="CG177" s="78"/>
      <c r="CH177" s="78"/>
      <c r="CI177" s="77">
        <v>1787.9270301566401</v>
      </c>
      <c r="CJ177" s="77">
        <v>704.63862332122596</v>
      </c>
      <c r="CK177" s="77">
        <v>13769.915528457401</v>
      </c>
    </row>
    <row r="178" spans="1:89" ht="15" customHeight="1">
      <c r="A178" s="72" t="s">
        <v>323</v>
      </c>
      <c r="B178" s="72"/>
      <c r="C178" s="72"/>
      <c r="D178" s="72" t="s">
        <v>221</v>
      </c>
      <c r="E178" s="72"/>
      <c r="F178" s="73">
        <v>0</v>
      </c>
      <c r="G178" s="73">
        <v>0.72846</v>
      </c>
      <c r="H178" s="72"/>
      <c r="I178" s="72"/>
      <c r="J178" s="72"/>
      <c r="K178" s="73">
        <v>37.609009609604698</v>
      </c>
      <c r="L178" s="73">
        <v>0</v>
      </c>
      <c r="M178" s="72" t="s">
        <v>221</v>
      </c>
      <c r="N178" s="73">
        <v>0</v>
      </c>
      <c r="O178" s="72"/>
      <c r="P178" s="73">
        <v>0.345328533762634</v>
      </c>
      <c r="Q178" s="73">
        <v>0</v>
      </c>
      <c r="R178" s="73">
        <v>0</v>
      </c>
      <c r="S178" s="72"/>
      <c r="T178" s="73">
        <v>0</v>
      </c>
      <c r="U178" s="72"/>
      <c r="V178" s="73">
        <v>0</v>
      </c>
      <c r="W178" s="73">
        <v>0</v>
      </c>
      <c r="X178" s="72" t="s">
        <v>221</v>
      </c>
      <c r="Y178" s="73">
        <v>0</v>
      </c>
      <c r="Z178" s="73">
        <v>0</v>
      </c>
      <c r="AA178" s="73">
        <v>0</v>
      </c>
      <c r="AB178" s="72"/>
      <c r="AC178" s="72"/>
      <c r="AD178" s="72"/>
      <c r="AE178" s="73">
        <v>0</v>
      </c>
      <c r="AF178" s="72"/>
      <c r="AG178" s="72"/>
      <c r="AH178" s="73">
        <v>0.85539901139999996</v>
      </c>
      <c r="AI178" s="72"/>
      <c r="AJ178" s="73">
        <v>0</v>
      </c>
      <c r="AK178" s="73">
        <v>0.12078693595342101</v>
      </c>
      <c r="AL178" s="73">
        <v>0</v>
      </c>
      <c r="AM178" s="72"/>
      <c r="AN178" s="72"/>
      <c r="AO178" s="72"/>
      <c r="AP178" s="72"/>
      <c r="AQ178" s="72"/>
      <c r="AR178" s="72"/>
      <c r="AS178" s="73">
        <v>0</v>
      </c>
      <c r="AT178" s="73">
        <v>0.27269787473468998</v>
      </c>
      <c r="AU178" s="72"/>
      <c r="AV178" s="73">
        <v>0</v>
      </c>
      <c r="AW178" s="73">
        <v>0</v>
      </c>
      <c r="AX178" s="72" t="s">
        <v>221</v>
      </c>
      <c r="AY178" s="72"/>
      <c r="AZ178" s="72"/>
      <c r="BA178" s="72"/>
      <c r="BB178" s="73">
        <v>42.1</v>
      </c>
      <c r="BC178" s="72"/>
      <c r="BD178" s="72" t="s">
        <v>221</v>
      </c>
      <c r="BE178" s="72"/>
      <c r="BF178" s="72" t="s">
        <v>221</v>
      </c>
      <c r="BG178" s="72"/>
      <c r="BH178" s="72" t="s">
        <v>221</v>
      </c>
      <c r="BI178" s="72"/>
      <c r="BJ178" s="72"/>
      <c r="BK178" s="73">
        <v>0</v>
      </c>
      <c r="BL178" s="72"/>
      <c r="BM178" s="72"/>
      <c r="BN178" s="73">
        <v>0</v>
      </c>
      <c r="BO178" s="72" t="s">
        <v>221</v>
      </c>
      <c r="BP178" s="72"/>
      <c r="BQ178" s="72" t="s">
        <v>221</v>
      </c>
      <c r="BR178" s="72"/>
      <c r="BS178" s="73">
        <v>0</v>
      </c>
      <c r="BT178" s="73">
        <v>0</v>
      </c>
      <c r="BU178" s="73">
        <v>0</v>
      </c>
      <c r="BV178" s="72"/>
      <c r="BW178" s="73">
        <v>0</v>
      </c>
      <c r="BX178" s="72"/>
      <c r="BY178" s="73">
        <v>10</v>
      </c>
      <c r="BZ178" s="73">
        <v>0</v>
      </c>
      <c r="CA178" s="73">
        <v>0.12078693595342101</v>
      </c>
      <c r="CB178" s="72"/>
      <c r="CC178" s="73">
        <v>1.5838590114</v>
      </c>
      <c r="CD178" s="73">
        <v>0</v>
      </c>
      <c r="CE178" s="73">
        <v>42.718026408497302</v>
      </c>
      <c r="CF178" s="72"/>
      <c r="CG178" s="72"/>
      <c r="CH178" s="72"/>
      <c r="CI178" s="73">
        <v>47.609009609604698</v>
      </c>
      <c r="CJ178" s="73">
        <v>0</v>
      </c>
      <c r="CK178" s="73">
        <v>92.031681965455405</v>
      </c>
    </row>
    <row r="179" spans="1:89" ht="15" customHeight="1">
      <c r="A179" s="72" t="s">
        <v>101</v>
      </c>
      <c r="B179" s="74"/>
      <c r="C179" s="74"/>
      <c r="D179" s="75">
        <v>0</v>
      </c>
      <c r="E179" s="75">
        <v>0</v>
      </c>
      <c r="F179" s="75">
        <v>0</v>
      </c>
      <c r="G179" s="74" t="s">
        <v>221</v>
      </c>
      <c r="H179" s="74"/>
      <c r="I179" s="74"/>
      <c r="J179" s="74" t="s">
        <v>221</v>
      </c>
      <c r="K179" s="75">
        <v>0.71603519343422894</v>
      </c>
      <c r="L179" s="75">
        <v>3.7179806018403401</v>
      </c>
      <c r="M179" s="74" t="s">
        <v>221</v>
      </c>
      <c r="N179" s="75">
        <v>0</v>
      </c>
      <c r="O179" s="74"/>
      <c r="P179" s="75">
        <v>0</v>
      </c>
      <c r="Q179" s="75">
        <v>0</v>
      </c>
      <c r="R179" s="75">
        <v>0</v>
      </c>
      <c r="S179" s="75">
        <v>0</v>
      </c>
      <c r="T179" s="75">
        <v>19.766720031365399</v>
      </c>
      <c r="U179" s="74"/>
      <c r="V179" s="75">
        <v>0</v>
      </c>
      <c r="W179" s="75">
        <v>0</v>
      </c>
      <c r="X179" s="75">
        <v>113.521646552329</v>
      </c>
      <c r="Y179" s="75">
        <v>3448.0439999999999</v>
      </c>
      <c r="Z179" s="75">
        <v>1.1577863997</v>
      </c>
      <c r="AA179" s="75">
        <v>0</v>
      </c>
      <c r="AB179" s="74"/>
      <c r="AC179" s="75">
        <v>1.12298846139004E-3</v>
      </c>
      <c r="AD179" s="74"/>
      <c r="AE179" s="75">
        <v>0.15789930761153601</v>
      </c>
      <c r="AF179" s="75">
        <v>0</v>
      </c>
      <c r="AG179" s="75">
        <v>0</v>
      </c>
      <c r="AH179" s="75">
        <v>0.45494755199999998</v>
      </c>
      <c r="AI179" s="74"/>
      <c r="AJ179" s="75">
        <v>0</v>
      </c>
      <c r="AK179" s="75">
        <v>3.85007278020378E-3</v>
      </c>
      <c r="AL179" s="75">
        <v>0</v>
      </c>
      <c r="AM179" s="75">
        <v>75.3339036885246</v>
      </c>
      <c r="AN179" s="74"/>
      <c r="AO179" s="74"/>
      <c r="AP179" s="74"/>
      <c r="AQ179" s="74"/>
      <c r="AR179" s="74" t="s">
        <v>221</v>
      </c>
      <c r="AS179" s="74"/>
      <c r="AT179" s="75">
        <v>1.60513926764E-3</v>
      </c>
      <c r="AU179" s="75">
        <v>102.654847467457</v>
      </c>
      <c r="AV179" s="75">
        <v>0</v>
      </c>
      <c r="AW179" s="75">
        <v>0</v>
      </c>
      <c r="AX179" s="74" t="s">
        <v>221</v>
      </c>
      <c r="AY179" s="74"/>
      <c r="AZ179" s="75">
        <v>36.0893682225365</v>
      </c>
      <c r="BA179" s="75">
        <v>0.44894115585923</v>
      </c>
      <c r="BB179" s="74"/>
      <c r="BC179" s="74"/>
      <c r="BD179" s="75">
        <v>0</v>
      </c>
      <c r="BE179" s="75">
        <v>0</v>
      </c>
      <c r="BF179" s="74" t="s">
        <v>221</v>
      </c>
      <c r="BG179" s="74"/>
      <c r="BH179" s="75">
        <v>0</v>
      </c>
      <c r="BI179" s="75">
        <v>0</v>
      </c>
      <c r="BJ179" s="74"/>
      <c r="BK179" s="75">
        <v>0</v>
      </c>
      <c r="BL179" s="75">
        <v>2.4282000000000001E-3</v>
      </c>
      <c r="BM179" s="74"/>
      <c r="BN179" s="75">
        <v>0.94983572159451501</v>
      </c>
      <c r="BO179" s="74" t="s">
        <v>221</v>
      </c>
      <c r="BP179" s="75">
        <v>6.2839999999999998</v>
      </c>
      <c r="BQ179" s="75">
        <v>0</v>
      </c>
      <c r="BR179" s="74" t="s">
        <v>221</v>
      </c>
      <c r="BS179" s="75">
        <v>0</v>
      </c>
      <c r="BT179" s="75">
        <v>25</v>
      </c>
      <c r="BU179" s="75">
        <v>0</v>
      </c>
      <c r="BV179" s="74"/>
      <c r="BW179" s="74" t="s">
        <v>221</v>
      </c>
      <c r="BX179" s="74" t="s">
        <v>221</v>
      </c>
      <c r="BY179" s="74"/>
      <c r="BZ179" s="75">
        <v>6.8908404634707701</v>
      </c>
      <c r="CA179" s="75">
        <v>102.658697540237</v>
      </c>
      <c r="CB179" s="75">
        <v>75.3339036885246</v>
      </c>
      <c r="CC179" s="75">
        <v>3611.6666323257</v>
      </c>
      <c r="CD179" s="75">
        <v>0</v>
      </c>
      <c r="CE179" s="75">
        <v>1.60513926764E-3</v>
      </c>
      <c r="CF179" s="74"/>
      <c r="CG179" s="74"/>
      <c r="CH179" s="74"/>
      <c r="CI179" s="75">
        <v>0.71603519343422894</v>
      </c>
      <c r="CJ179" s="75">
        <v>37.039203944131103</v>
      </c>
      <c r="CK179" s="75">
        <v>3834.3069182947602</v>
      </c>
    </row>
    <row r="180" spans="1:89" ht="15" customHeight="1">
      <c r="A180" s="72" t="s">
        <v>324</v>
      </c>
      <c r="B180" s="72"/>
      <c r="C180" s="72"/>
      <c r="D180" s="73">
        <v>0</v>
      </c>
      <c r="E180" s="72"/>
      <c r="F180" s="73">
        <v>0</v>
      </c>
      <c r="G180" s="72"/>
      <c r="H180" s="72"/>
      <c r="I180" s="72"/>
      <c r="J180" s="72"/>
      <c r="K180" s="73">
        <v>3.3390560588058102E-2</v>
      </c>
      <c r="L180" s="73">
        <v>0</v>
      </c>
      <c r="M180" s="72" t="s">
        <v>221</v>
      </c>
      <c r="N180" s="73">
        <v>0</v>
      </c>
      <c r="O180" s="72"/>
      <c r="P180" s="73">
        <v>0</v>
      </c>
      <c r="Q180" s="73">
        <v>0</v>
      </c>
      <c r="R180" s="73">
        <v>0</v>
      </c>
      <c r="S180" s="72"/>
      <c r="T180" s="73">
        <v>0</v>
      </c>
      <c r="U180" s="72"/>
      <c r="V180" s="73">
        <v>0</v>
      </c>
      <c r="W180" s="73">
        <v>0</v>
      </c>
      <c r="X180" s="72"/>
      <c r="Y180" s="73">
        <v>0</v>
      </c>
      <c r="Z180" s="73">
        <v>0</v>
      </c>
      <c r="AA180" s="73">
        <v>0</v>
      </c>
      <c r="AB180" s="72"/>
      <c r="AC180" s="72"/>
      <c r="AD180" s="72"/>
      <c r="AE180" s="73">
        <v>0</v>
      </c>
      <c r="AF180" s="72"/>
      <c r="AG180" s="72"/>
      <c r="AH180" s="73">
        <v>0</v>
      </c>
      <c r="AI180" s="72"/>
      <c r="AJ180" s="73">
        <v>0</v>
      </c>
      <c r="AK180" s="73">
        <v>0</v>
      </c>
      <c r="AL180" s="73">
        <v>0</v>
      </c>
      <c r="AM180" s="72"/>
      <c r="AN180" s="72"/>
      <c r="AO180" s="72"/>
      <c r="AP180" s="72"/>
      <c r="AQ180" s="72"/>
      <c r="AR180" s="72"/>
      <c r="AS180" s="73">
        <v>-1.110349</v>
      </c>
      <c r="AT180" s="73">
        <v>0.78050684939419002</v>
      </c>
      <c r="AU180" s="72"/>
      <c r="AV180" s="73">
        <v>0</v>
      </c>
      <c r="AW180" s="73">
        <v>0</v>
      </c>
      <c r="AX180" s="73">
        <v>0</v>
      </c>
      <c r="AY180" s="72"/>
      <c r="AZ180" s="72"/>
      <c r="BA180" s="72"/>
      <c r="BB180" s="72"/>
      <c r="BC180" s="72"/>
      <c r="BD180" s="73">
        <v>0</v>
      </c>
      <c r="BE180" s="72"/>
      <c r="BF180" s="72" t="s">
        <v>221</v>
      </c>
      <c r="BG180" s="72"/>
      <c r="BH180" s="73">
        <v>0</v>
      </c>
      <c r="BI180" s="72"/>
      <c r="BJ180" s="72"/>
      <c r="BK180" s="73">
        <v>0</v>
      </c>
      <c r="BL180" s="72"/>
      <c r="BM180" s="72"/>
      <c r="BN180" s="73">
        <v>0</v>
      </c>
      <c r="BO180" s="72" t="s">
        <v>221</v>
      </c>
      <c r="BP180" s="72"/>
      <c r="BQ180" s="73">
        <v>0</v>
      </c>
      <c r="BR180" s="72"/>
      <c r="BS180" s="73">
        <v>0</v>
      </c>
      <c r="BT180" s="73">
        <v>0</v>
      </c>
      <c r="BU180" s="73">
        <v>0</v>
      </c>
      <c r="BV180" s="72"/>
      <c r="BW180" s="73">
        <v>0</v>
      </c>
      <c r="BX180" s="72" t="s">
        <v>221</v>
      </c>
      <c r="BY180" s="72"/>
      <c r="BZ180" s="73">
        <v>0</v>
      </c>
      <c r="CA180" s="73">
        <v>0</v>
      </c>
      <c r="CB180" s="72"/>
      <c r="CC180" s="73">
        <v>0</v>
      </c>
      <c r="CD180" s="73">
        <v>0</v>
      </c>
      <c r="CE180" s="73">
        <v>0.78050684939419002</v>
      </c>
      <c r="CF180" s="72"/>
      <c r="CG180" s="72"/>
      <c r="CH180" s="72"/>
      <c r="CI180" s="73">
        <v>3.3390560588058102E-2</v>
      </c>
      <c r="CJ180" s="73">
        <v>-1.110349</v>
      </c>
      <c r="CK180" s="73">
        <v>-0.29645159001775201</v>
      </c>
    </row>
    <row r="181" spans="1:89" ht="15" customHeight="1">
      <c r="A181" s="72" t="s">
        <v>192</v>
      </c>
      <c r="B181" s="74"/>
      <c r="C181" s="74"/>
      <c r="D181" s="75">
        <v>22.460850000000001</v>
      </c>
      <c r="E181" s="75">
        <v>1.85</v>
      </c>
      <c r="F181" s="75">
        <v>0</v>
      </c>
      <c r="G181" s="75">
        <v>47.956949999999999</v>
      </c>
      <c r="H181" s="74"/>
      <c r="I181" s="74"/>
      <c r="J181" s="74" t="s">
        <v>221</v>
      </c>
      <c r="K181" s="75">
        <v>2.2602014908869799</v>
      </c>
      <c r="L181" s="75">
        <v>183.33747823924401</v>
      </c>
      <c r="M181" s="74" t="s">
        <v>221</v>
      </c>
      <c r="N181" s="75">
        <v>0</v>
      </c>
      <c r="O181" s="74"/>
      <c r="P181" s="75">
        <v>0</v>
      </c>
      <c r="Q181" s="75">
        <v>0.56928229092126303</v>
      </c>
      <c r="R181" s="74" t="s">
        <v>221</v>
      </c>
      <c r="S181" s="75">
        <v>16.807085924498601</v>
      </c>
      <c r="T181" s="75">
        <v>7.3512595157970404</v>
      </c>
      <c r="U181" s="74"/>
      <c r="V181" s="75">
        <v>0.72846</v>
      </c>
      <c r="W181" s="74" t="s">
        <v>221</v>
      </c>
      <c r="X181" s="74" t="s">
        <v>221</v>
      </c>
      <c r="Y181" s="74" t="s">
        <v>221</v>
      </c>
      <c r="Z181" s="75">
        <v>1.7925215219999999</v>
      </c>
      <c r="AA181" s="75">
        <v>0</v>
      </c>
      <c r="AB181" s="74"/>
      <c r="AC181" s="75">
        <v>119.61976228148001</v>
      </c>
      <c r="AD181" s="75">
        <v>0.13405043341213499</v>
      </c>
      <c r="AE181" s="75">
        <v>0</v>
      </c>
      <c r="AF181" s="75">
        <v>0.11310388759999999</v>
      </c>
      <c r="AG181" s="74" t="s">
        <v>221</v>
      </c>
      <c r="AH181" s="75">
        <v>33.328874648700001</v>
      </c>
      <c r="AI181" s="74"/>
      <c r="AJ181" s="75">
        <v>431.05020000000002</v>
      </c>
      <c r="AK181" s="75">
        <v>0.54988264192139702</v>
      </c>
      <c r="AL181" s="74" t="s">
        <v>221</v>
      </c>
      <c r="AM181" s="74"/>
      <c r="AN181" s="74"/>
      <c r="AO181" s="75">
        <v>0</v>
      </c>
      <c r="AP181" s="75">
        <v>0.70454785641314699</v>
      </c>
      <c r="AQ181" s="75">
        <v>0.65931162593765102</v>
      </c>
      <c r="AR181" s="74" t="s">
        <v>221</v>
      </c>
      <c r="AS181" s="74"/>
      <c r="AT181" s="75">
        <v>2.00227814758E-3</v>
      </c>
      <c r="AU181" s="74"/>
      <c r="AV181" s="75">
        <v>3.31766657450926E-2</v>
      </c>
      <c r="AW181" s="75">
        <v>7.1409647758140501E-2</v>
      </c>
      <c r="AX181" s="74" t="s">
        <v>221</v>
      </c>
      <c r="AY181" s="74"/>
      <c r="AZ181" s="75">
        <v>0</v>
      </c>
      <c r="BA181" s="74"/>
      <c r="BB181" s="74"/>
      <c r="BC181" s="74"/>
      <c r="BD181" s="75">
        <v>1.5991662370845199E-3</v>
      </c>
      <c r="BE181" s="75">
        <v>47.5593065693431</v>
      </c>
      <c r="BF181" s="74" t="s">
        <v>221</v>
      </c>
      <c r="BG181" s="74"/>
      <c r="BH181" s="75">
        <v>9.2592321676538401</v>
      </c>
      <c r="BI181" s="75">
        <v>40.861346511396697</v>
      </c>
      <c r="BJ181" s="74"/>
      <c r="BK181" s="75">
        <v>22.218029999999999</v>
      </c>
      <c r="BL181" s="75">
        <v>8.2061019000000002</v>
      </c>
      <c r="BM181" s="74"/>
      <c r="BN181" s="75">
        <v>0</v>
      </c>
      <c r="BO181" s="74" t="s">
        <v>221</v>
      </c>
      <c r="BP181" s="74"/>
      <c r="BQ181" s="74" t="s">
        <v>221</v>
      </c>
      <c r="BR181" s="74" t="s">
        <v>221</v>
      </c>
      <c r="BS181" s="75">
        <v>0</v>
      </c>
      <c r="BT181" s="75">
        <v>0</v>
      </c>
      <c r="BU181" s="75">
        <v>0</v>
      </c>
      <c r="BV181" s="75">
        <v>23.3</v>
      </c>
      <c r="BW181" s="75">
        <v>14.0472</v>
      </c>
      <c r="BX181" s="74" t="s">
        <v>221</v>
      </c>
      <c r="BY181" s="74"/>
      <c r="BZ181" s="75">
        <v>433.01490305383697</v>
      </c>
      <c r="CA181" s="75">
        <v>0.54988264192139702</v>
      </c>
      <c r="CB181" s="74"/>
      <c r="CC181" s="75">
        <v>600.90165148679796</v>
      </c>
      <c r="CD181" s="75">
        <v>3.31766657450926E-2</v>
      </c>
      <c r="CE181" s="75">
        <v>2.00227814758E-3</v>
      </c>
      <c r="CF181" s="74"/>
      <c r="CG181" s="74"/>
      <c r="CH181" s="74"/>
      <c r="CI181" s="75">
        <v>2.2602014908869799</v>
      </c>
      <c r="CJ181" s="75">
        <v>7.1409647758140501E-2</v>
      </c>
      <c r="CK181" s="75">
        <v>1036.83322726509</v>
      </c>
    </row>
    <row r="182" spans="1:89" s="79" customFormat="1" ht="15" customHeight="1">
      <c r="A182" s="76" t="s">
        <v>193</v>
      </c>
      <c r="B182" s="80">
        <v>279.451635949955</v>
      </c>
      <c r="C182" s="76"/>
      <c r="D182" s="80">
        <v>1018.14426</v>
      </c>
      <c r="E182" s="80">
        <v>0</v>
      </c>
      <c r="F182" s="80">
        <v>315.80650000000003</v>
      </c>
      <c r="G182" s="80">
        <v>71.389080000000007</v>
      </c>
      <c r="H182" s="76"/>
      <c r="I182" s="76"/>
      <c r="J182" s="80">
        <v>839.54739072414395</v>
      </c>
      <c r="K182" s="80">
        <v>8.8955721565221104</v>
      </c>
      <c r="L182" s="80">
        <v>457.78413330017401</v>
      </c>
      <c r="M182" s="76" t="s">
        <v>221</v>
      </c>
      <c r="N182" s="76" t="s">
        <v>221</v>
      </c>
      <c r="O182" s="76"/>
      <c r="P182" s="80">
        <v>0</v>
      </c>
      <c r="Q182" s="80">
        <v>172.156079340037</v>
      </c>
      <c r="R182" s="76" t="s">
        <v>221</v>
      </c>
      <c r="S182" s="80">
        <v>122.44981168433</v>
      </c>
      <c r="T182" s="80">
        <v>119.743849446205</v>
      </c>
      <c r="U182" s="76"/>
      <c r="V182" s="80">
        <v>130.75856999999999</v>
      </c>
      <c r="W182" s="80">
        <v>492.87202261833897</v>
      </c>
      <c r="X182" s="80">
        <v>95.165385467520807</v>
      </c>
      <c r="Y182" s="80">
        <v>712.67669999999998</v>
      </c>
      <c r="Z182" s="80">
        <v>5.0336586000000003E-2</v>
      </c>
      <c r="AA182" s="76" t="s">
        <v>221</v>
      </c>
      <c r="AB182" s="76"/>
      <c r="AC182" s="80">
        <v>26.752548913672701</v>
      </c>
      <c r="AD182" s="80">
        <v>0</v>
      </c>
      <c r="AE182" s="80">
        <v>1.84742189905497</v>
      </c>
      <c r="AF182" s="80">
        <v>1.8319450000000001E-2</v>
      </c>
      <c r="AG182" s="76" t="s">
        <v>221</v>
      </c>
      <c r="AH182" s="80">
        <v>395.88981616979999</v>
      </c>
      <c r="AI182" s="76"/>
      <c r="AJ182" s="80">
        <v>1813.15048</v>
      </c>
      <c r="AK182" s="80">
        <v>3.48207787481805E-2</v>
      </c>
      <c r="AL182" s="80">
        <v>0</v>
      </c>
      <c r="AM182" s="76"/>
      <c r="AN182" s="80">
        <v>77.398899999999998</v>
      </c>
      <c r="AO182" s="80">
        <v>123.8382</v>
      </c>
      <c r="AP182" s="80">
        <v>41.5683235283757</v>
      </c>
      <c r="AQ182" s="80">
        <v>3.0549342620500601</v>
      </c>
      <c r="AR182" s="76" t="s">
        <v>221</v>
      </c>
      <c r="AS182" s="80">
        <v>0</v>
      </c>
      <c r="AT182" s="80">
        <v>0.28356006558484997</v>
      </c>
      <c r="AU182" s="80">
        <v>16.044387220000001</v>
      </c>
      <c r="AV182" s="80">
        <v>0.14376555156206799</v>
      </c>
      <c r="AW182" s="80">
        <v>0</v>
      </c>
      <c r="AX182" s="80">
        <v>20438.887859999999</v>
      </c>
      <c r="AY182" s="76"/>
      <c r="AZ182" s="76"/>
      <c r="BA182" s="80">
        <v>0</v>
      </c>
      <c r="BB182" s="76"/>
      <c r="BC182" s="76"/>
      <c r="BD182" s="80">
        <v>4.9010878813008502E-2</v>
      </c>
      <c r="BE182" s="80">
        <v>167.42700729927</v>
      </c>
      <c r="BF182" s="76" t="s">
        <v>221</v>
      </c>
      <c r="BG182" s="80">
        <v>19.339264402734099</v>
      </c>
      <c r="BH182" s="76"/>
      <c r="BI182" s="80">
        <v>490.13643143586398</v>
      </c>
      <c r="BJ182" s="76"/>
      <c r="BK182" s="80">
        <v>24.889050000000001</v>
      </c>
      <c r="BL182" s="80">
        <v>20.1285639</v>
      </c>
      <c r="BM182" s="76"/>
      <c r="BN182" s="80">
        <v>6.8215474550878801</v>
      </c>
      <c r="BO182" s="76" t="s">
        <v>221</v>
      </c>
      <c r="BP182" s="80">
        <v>2.78</v>
      </c>
      <c r="BQ182" s="80">
        <v>294.83235529819302</v>
      </c>
      <c r="BR182" s="76" t="s">
        <v>221</v>
      </c>
      <c r="BS182" s="80">
        <v>58.839576891315801</v>
      </c>
      <c r="BT182" s="80">
        <v>1</v>
      </c>
      <c r="BU182" s="80">
        <v>0</v>
      </c>
      <c r="BV182" s="80">
        <v>264.39999999999998</v>
      </c>
      <c r="BW182" s="76" t="s">
        <v>221</v>
      </c>
      <c r="BX182" s="76" t="s">
        <v>221</v>
      </c>
      <c r="BY182" s="80">
        <v>1225</v>
      </c>
      <c r="BZ182" s="80">
        <v>1954.08370911918</v>
      </c>
      <c r="CA182" s="80">
        <v>16.079207998748199</v>
      </c>
      <c r="CB182" s="76"/>
      <c r="CC182" s="80">
        <v>26860.6884743767</v>
      </c>
      <c r="CD182" s="80">
        <v>0.14376555156206799</v>
      </c>
      <c r="CE182" s="80">
        <v>0.28356006558484997</v>
      </c>
      <c r="CF182" s="76"/>
      <c r="CG182" s="76"/>
      <c r="CH182" s="80">
        <v>279.451635949955</v>
      </c>
      <c r="CI182" s="80">
        <v>1233.8955721565201</v>
      </c>
      <c r="CJ182" s="80">
        <v>6.8215474550878801</v>
      </c>
      <c r="CK182" s="80">
        <v>30351.447472673401</v>
      </c>
    </row>
    <row r="183" spans="1:89" ht="15" customHeight="1">
      <c r="A183" s="72" t="s">
        <v>325</v>
      </c>
      <c r="B183" s="74"/>
      <c r="C183" s="74"/>
      <c r="D183" s="75">
        <v>0</v>
      </c>
      <c r="E183" s="74"/>
      <c r="F183" s="75">
        <v>0</v>
      </c>
      <c r="G183" s="74"/>
      <c r="H183" s="74"/>
      <c r="I183" s="74"/>
      <c r="J183" s="74"/>
      <c r="K183" s="75">
        <v>0</v>
      </c>
      <c r="L183" s="75">
        <v>0</v>
      </c>
      <c r="M183" s="74" t="s">
        <v>221</v>
      </c>
      <c r="N183" s="75">
        <v>0</v>
      </c>
      <c r="O183" s="74"/>
      <c r="P183" s="75">
        <v>0</v>
      </c>
      <c r="Q183" s="75">
        <v>0</v>
      </c>
      <c r="R183" s="75">
        <v>0</v>
      </c>
      <c r="S183" s="75">
        <v>0</v>
      </c>
      <c r="T183" s="75">
        <v>0</v>
      </c>
      <c r="U183" s="74"/>
      <c r="V183" s="75">
        <v>0</v>
      </c>
      <c r="W183" s="75">
        <v>0</v>
      </c>
      <c r="X183" s="74" t="s">
        <v>221</v>
      </c>
      <c r="Y183" s="75">
        <v>0</v>
      </c>
      <c r="Z183" s="75">
        <v>0</v>
      </c>
      <c r="AA183" s="75">
        <v>0</v>
      </c>
      <c r="AB183" s="74"/>
      <c r="AC183" s="75">
        <v>0</v>
      </c>
      <c r="AD183" s="74"/>
      <c r="AE183" s="75">
        <v>0</v>
      </c>
      <c r="AF183" s="75">
        <v>8.1582700000000005E-3</v>
      </c>
      <c r="AG183" s="75">
        <v>0</v>
      </c>
      <c r="AH183" s="75">
        <v>0</v>
      </c>
      <c r="AI183" s="74"/>
      <c r="AJ183" s="75">
        <v>0</v>
      </c>
      <c r="AK183" s="75">
        <v>0</v>
      </c>
      <c r="AL183" s="75">
        <v>0</v>
      </c>
      <c r="AM183" s="74"/>
      <c r="AN183" s="74"/>
      <c r="AO183" s="74"/>
      <c r="AP183" s="74"/>
      <c r="AQ183" s="74"/>
      <c r="AR183" s="74"/>
      <c r="AS183" s="75">
        <v>8.3600000000000005E-4</v>
      </c>
      <c r="AT183" s="75">
        <v>0</v>
      </c>
      <c r="AU183" s="74"/>
      <c r="AV183" s="75">
        <v>0</v>
      </c>
      <c r="AW183" s="75">
        <v>0</v>
      </c>
      <c r="AX183" s="74" t="s">
        <v>221</v>
      </c>
      <c r="AY183" s="74"/>
      <c r="AZ183" s="74"/>
      <c r="BA183" s="74"/>
      <c r="BB183" s="74"/>
      <c r="BC183" s="74"/>
      <c r="BD183" s="75">
        <v>0</v>
      </c>
      <c r="BE183" s="75">
        <v>0</v>
      </c>
      <c r="BF183" s="74" t="s">
        <v>221</v>
      </c>
      <c r="BG183" s="74"/>
      <c r="BH183" s="75">
        <v>0</v>
      </c>
      <c r="BI183" s="75">
        <v>0</v>
      </c>
      <c r="BJ183" s="74"/>
      <c r="BK183" s="75">
        <v>0</v>
      </c>
      <c r="BL183" s="75">
        <v>0</v>
      </c>
      <c r="BM183" s="74"/>
      <c r="BN183" s="75">
        <v>0</v>
      </c>
      <c r="BO183" s="74" t="s">
        <v>221</v>
      </c>
      <c r="BP183" s="74"/>
      <c r="BQ183" s="75">
        <v>0</v>
      </c>
      <c r="BR183" s="74" t="s">
        <v>221</v>
      </c>
      <c r="BS183" s="75">
        <v>0</v>
      </c>
      <c r="BT183" s="75">
        <v>0</v>
      </c>
      <c r="BU183" s="75">
        <v>5.4094388658653303</v>
      </c>
      <c r="BV183" s="74"/>
      <c r="BW183" s="75">
        <v>0</v>
      </c>
      <c r="BX183" s="74" t="s">
        <v>221</v>
      </c>
      <c r="BY183" s="74"/>
      <c r="BZ183" s="75">
        <v>8.1582700000000005E-3</v>
      </c>
      <c r="CA183" s="75">
        <v>0</v>
      </c>
      <c r="CB183" s="74"/>
      <c r="CC183" s="75">
        <v>0</v>
      </c>
      <c r="CD183" s="75">
        <v>0</v>
      </c>
      <c r="CE183" s="75">
        <v>0</v>
      </c>
      <c r="CF183" s="74"/>
      <c r="CG183" s="74"/>
      <c r="CH183" s="74"/>
      <c r="CI183" s="75">
        <v>0</v>
      </c>
      <c r="CJ183" s="75">
        <v>5.4102748658653299</v>
      </c>
      <c r="CK183" s="75">
        <v>5.4184331358653299</v>
      </c>
    </row>
    <row r="184" spans="1:89" ht="15" customHeight="1">
      <c r="A184" s="72" t="s">
        <v>326</v>
      </c>
      <c r="B184" s="72"/>
      <c r="C184" s="72"/>
      <c r="D184" s="73">
        <v>0</v>
      </c>
      <c r="E184" s="72"/>
      <c r="F184" s="73">
        <v>0</v>
      </c>
      <c r="G184" s="72"/>
      <c r="H184" s="72"/>
      <c r="I184" s="72"/>
      <c r="J184" s="72"/>
      <c r="K184" s="73">
        <v>0</v>
      </c>
      <c r="L184" s="73">
        <v>0</v>
      </c>
      <c r="M184" s="72" t="s">
        <v>221</v>
      </c>
      <c r="N184" s="73">
        <v>0</v>
      </c>
      <c r="O184" s="72"/>
      <c r="P184" s="73">
        <v>0</v>
      </c>
      <c r="Q184" s="73">
        <v>0</v>
      </c>
      <c r="R184" s="73">
        <v>0</v>
      </c>
      <c r="S184" s="73">
        <v>0</v>
      </c>
      <c r="T184" s="73">
        <v>0</v>
      </c>
      <c r="U184" s="72"/>
      <c r="V184" s="73">
        <v>0</v>
      </c>
      <c r="W184" s="73">
        <v>0</v>
      </c>
      <c r="X184" s="72" t="s">
        <v>221</v>
      </c>
      <c r="Y184" s="73">
        <v>0</v>
      </c>
      <c r="Z184" s="73">
        <v>0</v>
      </c>
      <c r="AA184" s="73">
        <v>0</v>
      </c>
      <c r="AB184" s="72"/>
      <c r="AC184" s="73">
        <v>0</v>
      </c>
      <c r="AD184" s="72"/>
      <c r="AE184" s="73">
        <v>0</v>
      </c>
      <c r="AF184" s="73">
        <v>0</v>
      </c>
      <c r="AG184" s="73">
        <v>0</v>
      </c>
      <c r="AH184" s="73">
        <v>0</v>
      </c>
      <c r="AI184" s="72"/>
      <c r="AJ184" s="73">
        <v>0</v>
      </c>
      <c r="AK184" s="73">
        <v>0</v>
      </c>
      <c r="AL184" s="73">
        <v>0</v>
      </c>
      <c r="AM184" s="72"/>
      <c r="AN184" s="72"/>
      <c r="AO184" s="72"/>
      <c r="AP184" s="72"/>
      <c r="AQ184" s="72"/>
      <c r="AR184" s="72"/>
      <c r="AS184" s="72"/>
      <c r="AT184" s="73">
        <v>0</v>
      </c>
      <c r="AU184" s="72"/>
      <c r="AV184" s="73">
        <v>0</v>
      </c>
      <c r="AW184" s="73">
        <v>0</v>
      </c>
      <c r="AX184" s="72" t="s">
        <v>221</v>
      </c>
      <c r="AY184" s="72"/>
      <c r="AZ184" s="72"/>
      <c r="BA184" s="72"/>
      <c r="BB184" s="72"/>
      <c r="BC184" s="72"/>
      <c r="BD184" s="73">
        <v>0</v>
      </c>
      <c r="BE184" s="73">
        <v>0</v>
      </c>
      <c r="BF184" s="72" t="s">
        <v>221</v>
      </c>
      <c r="BG184" s="72"/>
      <c r="BH184" s="73">
        <v>0</v>
      </c>
      <c r="BI184" s="73">
        <v>0</v>
      </c>
      <c r="BJ184" s="72"/>
      <c r="BK184" s="73">
        <v>0</v>
      </c>
      <c r="BL184" s="73">
        <v>0</v>
      </c>
      <c r="BM184" s="72"/>
      <c r="BN184" s="73">
        <v>0</v>
      </c>
      <c r="BO184" s="72" t="s">
        <v>221</v>
      </c>
      <c r="BP184" s="72"/>
      <c r="BQ184" s="73">
        <v>0</v>
      </c>
      <c r="BR184" s="72" t="s">
        <v>221</v>
      </c>
      <c r="BS184" s="73">
        <v>0</v>
      </c>
      <c r="BT184" s="73">
        <v>0</v>
      </c>
      <c r="BU184" s="73">
        <v>0</v>
      </c>
      <c r="BV184" s="72"/>
      <c r="BW184" s="73">
        <v>0</v>
      </c>
      <c r="BX184" s="72" t="s">
        <v>221</v>
      </c>
      <c r="BY184" s="72"/>
      <c r="BZ184" s="73">
        <v>0</v>
      </c>
      <c r="CA184" s="73">
        <v>0</v>
      </c>
      <c r="CB184" s="72"/>
      <c r="CC184" s="73">
        <v>0</v>
      </c>
      <c r="CD184" s="73">
        <v>0</v>
      </c>
      <c r="CE184" s="73">
        <v>0</v>
      </c>
      <c r="CF184" s="72"/>
      <c r="CG184" s="72"/>
      <c r="CH184" s="72"/>
      <c r="CI184" s="73">
        <v>0</v>
      </c>
      <c r="CJ184" s="73">
        <v>0</v>
      </c>
      <c r="CK184" s="73">
        <v>0</v>
      </c>
    </row>
    <row r="185" spans="1:89" ht="15" customHeight="1">
      <c r="A185" s="72" t="s">
        <v>327</v>
      </c>
      <c r="B185" s="74"/>
      <c r="C185" s="74"/>
      <c r="D185" s="75">
        <v>0</v>
      </c>
      <c r="E185" s="74"/>
      <c r="F185" s="75">
        <v>0</v>
      </c>
      <c r="G185" s="74"/>
      <c r="H185" s="74"/>
      <c r="I185" s="74"/>
      <c r="J185" s="74"/>
      <c r="K185" s="75">
        <v>0</v>
      </c>
      <c r="L185" s="75">
        <v>0</v>
      </c>
      <c r="M185" s="74" t="s">
        <v>221</v>
      </c>
      <c r="N185" s="75">
        <v>0</v>
      </c>
      <c r="O185" s="74"/>
      <c r="P185" s="75">
        <v>0</v>
      </c>
      <c r="Q185" s="75">
        <v>0</v>
      </c>
      <c r="R185" s="75">
        <v>0</v>
      </c>
      <c r="S185" s="74"/>
      <c r="T185" s="75">
        <v>0</v>
      </c>
      <c r="U185" s="74"/>
      <c r="V185" s="75">
        <v>0</v>
      </c>
      <c r="W185" s="75">
        <v>0</v>
      </c>
      <c r="X185" s="74"/>
      <c r="Y185" s="75">
        <v>0</v>
      </c>
      <c r="Z185" s="75">
        <v>0</v>
      </c>
      <c r="AA185" s="75">
        <v>0</v>
      </c>
      <c r="AB185" s="74"/>
      <c r="AC185" s="74"/>
      <c r="AD185" s="74"/>
      <c r="AE185" s="75">
        <v>0</v>
      </c>
      <c r="AF185" s="74"/>
      <c r="AG185" s="74"/>
      <c r="AH185" s="75">
        <v>0</v>
      </c>
      <c r="AI185" s="74"/>
      <c r="AJ185" s="75">
        <v>0</v>
      </c>
      <c r="AK185" s="75">
        <v>0</v>
      </c>
      <c r="AL185" s="75">
        <v>0</v>
      </c>
      <c r="AM185" s="74"/>
      <c r="AN185" s="74"/>
      <c r="AO185" s="74"/>
      <c r="AP185" s="74"/>
      <c r="AQ185" s="74"/>
      <c r="AR185" s="74"/>
      <c r="AS185" s="74"/>
      <c r="AT185" s="75">
        <v>0</v>
      </c>
      <c r="AU185" s="74"/>
      <c r="AV185" s="75">
        <v>0</v>
      </c>
      <c r="AW185" s="75">
        <v>0</v>
      </c>
      <c r="AX185" s="74"/>
      <c r="AY185" s="74"/>
      <c r="AZ185" s="74"/>
      <c r="BA185" s="74"/>
      <c r="BB185" s="74"/>
      <c r="BC185" s="74"/>
      <c r="BD185" s="75">
        <v>0</v>
      </c>
      <c r="BE185" s="74"/>
      <c r="BF185" s="74" t="s">
        <v>221</v>
      </c>
      <c r="BG185" s="74"/>
      <c r="BH185" s="75">
        <v>0</v>
      </c>
      <c r="BI185" s="74"/>
      <c r="BJ185" s="74"/>
      <c r="BK185" s="75">
        <v>0</v>
      </c>
      <c r="BL185" s="74"/>
      <c r="BM185" s="74"/>
      <c r="BN185" s="75">
        <v>0</v>
      </c>
      <c r="BO185" s="74" t="s">
        <v>221</v>
      </c>
      <c r="BP185" s="74"/>
      <c r="BQ185" s="75">
        <v>0</v>
      </c>
      <c r="BR185" s="74"/>
      <c r="BS185" s="75">
        <v>0</v>
      </c>
      <c r="BT185" s="75">
        <v>0</v>
      </c>
      <c r="BU185" s="75">
        <v>0</v>
      </c>
      <c r="BV185" s="74"/>
      <c r="BW185" s="75">
        <v>0</v>
      </c>
      <c r="BX185" s="74" t="s">
        <v>221</v>
      </c>
      <c r="BY185" s="74"/>
      <c r="BZ185" s="75">
        <v>0</v>
      </c>
      <c r="CA185" s="75">
        <v>0</v>
      </c>
      <c r="CB185" s="74"/>
      <c r="CC185" s="75">
        <v>0</v>
      </c>
      <c r="CD185" s="75">
        <v>0</v>
      </c>
      <c r="CE185" s="75">
        <v>0</v>
      </c>
      <c r="CF185" s="74"/>
      <c r="CG185" s="74"/>
      <c r="CH185" s="74"/>
      <c r="CI185" s="75">
        <v>0</v>
      </c>
      <c r="CJ185" s="75">
        <v>0</v>
      </c>
      <c r="CK185" s="75">
        <v>0</v>
      </c>
    </row>
    <row r="186" spans="1:89" ht="15" customHeight="1">
      <c r="A186" s="72" t="s">
        <v>328</v>
      </c>
      <c r="B186" s="72"/>
      <c r="C186" s="72"/>
      <c r="D186" s="73">
        <v>0</v>
      </c>
      <c r="E186" s="72"/>
      <c r="F186" s="73">
        <v>0</v>
      </c>
      <c r="G186" s="73">
        <v>53.056170000000002</v>
      </c>
      <c r="H186" s="72" t="s">
        <v>221</v>
      </c>
      <c r="I186" s="72"/>
      <c r="J186" s="72"/>
      <c r="K186" s="73">
        <v>236.89424343187301</v>
      </c>
      <c r="L186" s="73">
        <v>0</v>
      </c>
      <c r="M186" s="72" t="s">
        <v>221</v>
      </c>
      <c r="N186" s="73">
        <v>0</v>
      </c>
      <c r="O186" s="72"/>
      <c r="P186" s="73">
        <v>0</v>
      </c>
      <c r="Q186" s="73">
        <v>0</v>
      </c>
      <c r="R186" s="73">
        <v>0</v>
      </c>
      <c r="S186" s="73">
        <v>0</v>
      </c>
      <c r="T186" s="73">
        <v>0</v>
      </c>
      <c r="U186" s="72"/>
      <c r="V186" s="73">
        <v>0</v>
      </c>
      <c r="W186" s="73">
        <v>0</v>
      </c>
      <c r="X186" s="72" t="s">
        <v>221</v>
      </c>
      <c r="Y186" s="73">
        <v>0</v>
      </c>
      <c r="Z186" s="73">
        <v>0</v>
      </c>
      <c r="AA186" s="73">
        <v>0</v>
      </c>
      <c r="AB186" s="72"/>
      <c r="AC186" s="73">
        <v>0</v>
      </c>
      <c r="AD186" s="72"/>
      <c r="AE186" s="73">
        <v>0</v>
      </c>
      <c r="AF186" s="73">
        <v>1.9589395000000001</v>
      </c>
      <c r="AG186" s="73">
        <v>0</v>
      </c>
      <c r="AH186" s="73">
        <v>0</v>
      </c>
      <c r="AI186" s="72"/>
      <c r="AJ186" s="73">
        <v>0</v>
      </c>
      <c r="AK186" s="73">
        <v>0</v>
      </c>
      <c r="AL186" s="73">
        <v>0</v>
      </c>
      <c r="AM186" s="72"/>
      <c r="AN186" s="73">
        <v>8.5000000000000006E-2</v>
      </c>
      <c r="AO186" s="72"/>
      <c r="AP186" s="72"/>
      <c r="AQ186" s="72"/>
      <c r="AR186" s="72"/>
      <c r="AS186" s="73">
        <v>32.619999999999997</v>
      </c>
      <c r="AT186" s="73">
        <v>0</v>
      </c>
      <c r="AU186" s="72"/>
      <c r="AV186" s="73">
        <v>0</v>
      </c>
      <c r="AW186" s="73">
        <v>0</v>
      </c>
      <c r="AX186" s="72" t="s">
        <v>221</v>
      </c>
      <c r="AY186" s="72"/>
      <c r="AZ186" s="72"/>
      <c r="BA186" s="72"/>
      <c r="BB186" s="72"/>
      <c r="BC186" s="72"/>
      <c r="BD186" s="73">
        <v>0</v>
      </c>
      <c r="BE186" s="73">
        <v>0</v>
      </c>
      <c r="BF186" s="72" t="s">
        <v>221</v>
      </c>
      <c r="BG186" s="72"/>
      <c r="BH186" s="72" t="s">
        <v>221</v>
      </c>
      <c r="BI186" s="73">
        <v>0</v>
      </c>
      <c r="BJ186" s="72"/>
      <c r="BK186" s="73">
        <v>0</v>
      </c>
      <c r="BL186" s="73">
        <v>0</v>
      </c>
      <c r="BM186" s="72"/>
      <c r="BN186" s="73">
        <v>0</v>
      </c>
      <c r="BO186" s="72"/>
      <c r="BP186" s="72"/>
      <c r="BQ186" s="73">
        <v>0</v>
      </c>
      <c r="BR186" s="72" t="s">
        <v>221</v>
      </c>
      <c r="BS186" s="73">
        <v>0</v>
      </c>
      <c r="BT186" s="73">
        <v>0</v>
      </c>
      <c r="BU186" s="73">
        <v>0</v>
      </c>
      <c r="BV186" s="72"/>
      <c r="BW186" s="73">
        <v>3.1215999999999999</v>
      </c>
      <c r="BX186" s="72" t="s">
        <v>221</v>
      </c>
      <c r="BY186" s="72"/>
      <c r="BZ186" s="73">
        <v>2.0439395</v>
      </c>
      <c r="CA186" s="73">
        <v>0</v>
      </c>
      <c r="CB186" s="72"/>
      <c r="CC186" s="73">
        <v>56.177770000000002</v>
      </c>
      <c r="CD186" s="73">
        <v>0</v>
      </c>
      <c r="CE186" s="73">
        <v>0</v>
      </c>
      <c r="CF186" s="72"/>
      <c r="CG186" s="72"/>
      <c r="CH186" s="72"/>
      <c r="CI186" s="73">
        <v>236.89424343187301</v>
      </c>
      <c r="CJ186" s="73">
        <v>32.619999999999997</v>
      </c>
      <c r="CK186" s="73">
        <v>327.73595293187299</v>
      </c>
    </row>
    <row r="187" spans="1:89" ht="15" customHeight="1">
      <c r="A187" s="72" t="s">
        <v>329</v>
      </c>
      <c r="B187" s="74"/>
      <c r="C187" s="74"/>
      <c r="D187" s="75">
        <v>0</v>
      </c>
      <c r="E187" s="74"/>
      <c r="F187" s="75">
        <v>0</v>
      </c>
      <c r="G187" s="74"/>
      <c r="H187" s="74"/>
      <c r="I187" s="74"/>
      <c r="J187" s="74" t="s">
        <v>221</v>
      </c>
      <c r="K187" s="75">
        <v>0</v>
      </c>
      <c r="L187" s="75">
        <v>3.73041531957225E-2</v>
      </c>
      <c r="M187" s="74" t="s">
        <v>221</v>
      </c>
      <c r="N187" s="75">
        <v>0</v>
      </c>
      <c r="O187" s="74"/>
      <c r="P187" s="75">
        <v>0</v>
      </c>
      <c r="Q187" s="75">
        <v>0</v>
      </c>
      <c r="R187" s="75">
        <v>0</v>
      </c>
      <c r="S187" s="75">
        <v>0</v>
      </c>
      <c r="T187" s="75">
        <v>0</v>
      </c>
      <c r="U187" s="74"/>
      <c r="V187" s="75">
        <v>0</v>
      </c>
      <c r="W187" s="75">
        <v>0</v>
      </c>
      <c r="X187" s="74"/>
      <c r="Y187" s="75">
        <v>0</v>
      </c>
      <c r="Z187" s="75">
        <v>0</v>
      </c>
      <c r="AA187" s="75">
        <v>0</v>
      </c>
      <c r="AB187" s="74"/>
      <c r="AC187" s="75">
        <v>0</v>
      </c>
      <c r="AD187" s="74"/>
      <c r="AE187" s="75">
        <v>0</v>
      </c>
      <c r="AF187" s="74"/>
      <c r="AG187" s="74"/>
      <c r="AH187" s="75">
        <v>112.33146405150001</v>
      </c>
      <c r="AI187" s="74"/>
      <c r="AJ187" s="75">
        <v>0</v>
      </c>
      <c r="AK187" s="75">
        <v>0</v>
      </c>
      <c r="AL187" s="75">
        <v>0</v>
      </c>
      <c r="AM187" s="74"/>
      <c r="AN187" s="74"/>
      <c r="AO187" s="74"/>
      <c r="AP187" s="74"/>
      <c r="AQ187" s="74"/>
      <c r="AR187" s="74"/>
      <c r="AS187" s="74"/>
      <c r="AT187" s="75">
        <v>0</v>
      </c>
      <c r="AU187" s="74"/>
      <c r="AV187" s="75">
        <v>0</v>
      </c>
      <c r="AW187" s="75">
        <v>0</v>
      </c>
      <c r="AX187" s="75">
        <v>0</v>
      </c>
      <c r="AY187" s="74"/>
      <c r="AZ187" s="74"/>
      <c r="BA187" s="74"/>
      <c r="BB187" s="74"/>
      <c r="BC187" s="74"/>
      <c r="BD187" s="75">
        <v>0</v>
      </c>
      <c r="BE187" s="75">
        <v>0</v>
      </c>
      <c r="BF187" s="74" t="s">
        <v>221</v>
      </c>
      <c r="BG187" s="74"/>
      <c r="BH187" s="75">
        <v>0</v>
      </c>
      <c r="BI187" s="75">
        <v>0.83990566276199996</v>
      </c>
      <c r="BJ187" s="74"/>
      <c r="BK187" s="75">
        <v>0</v>
      </c>
      <c r="BL187" s="75">
        <v>0</v>
      </c>
      <c r="BM187" s="74"/>
      <c r="BN187" s="75">
        <v>0</v>
      </c>
      <c r="BO187" s="74" t="s">
        <v>221</v>
      </c>
      <c r="BP187" s="74"/>
      <c r="BQ187" s="75">
        <v>0</v>
      </c>
      <c r="BR187" s="74" t="s">
        <v>221</v>
      </c>
      <c r="BS187" s="75">
        <v>0</v>
      </c>
      <c r="BT187" s="75">
        <v>0</v>
      </c>
      <c r="BU187" s="75">
        <v>0</v>
      </c>
      <c r="BV187" s="74"/>
      <c r="BW187" s="75">
        <v>0</v>
      </c>
      <c r="BX187" s="74" t="s">
        <v>221</v>
      </c>
      <c r="BY187" s="74"/>
      <c r="BZ187" s="75">
        <v>0</v>
      </c>
      <c r="CA187" s="75">
        <v>0</v>
      </c>
      <c r="CB187" s="74"/>
      <c r="CC187" s="75">
        <v>113.208673867458</v>
      </c>
      <c r="CD187" s="75">
        <v>0</v>
      </c>
      <c r="CE187" s="75">
        <v>0</v>
      </c>
      <c r="CF187" s="74"/>
      <c r="CG187" s="74"/>
      <c r="CH187" s="74"/>
      <c r="CI187" s="75">
        <v>0</v>
      </c>
      <c r="CJ187" s="75">
        <v>0</v>
      </c>
      <c r="CK187" s="75">
        <v>113.208673867458</v>
      </c>
    </row>
    <row r="188" spans="1:89" ht="15" customHeight="1">
      <c r="A188" s="72" t="s">
        <v>330</v>
      </c>
      <c r="B188" s="72"/>
      <c r="C188" s="72"/>
      <c r="D188" s="73">
        <v>0</v>
      </c>
      <c r="E188" s="72"/>
      <c r="F188" s="73">
        <v>0</v>
      </c>
      <c r="G188" s="72"/>
      <c r="H188" s="72"/>
      <c r="I188" s="72"/>
      <c r="J188" s="72"/>
      <c r="K188" s="73">
        <v>0.202677232956856</v>
      </c>
      <c r="L188" s="73">
        <v>0</v>
      </c>
      <c r="M188" s="72" t="s">
        <v>221</v>
      </c>
      <c r="N188" s="73">
        <v>0</v>
      </c>
      <c r="O188" s="72"/>
      <c r="P188" s="73">
        <v>0</v>
      </c>
      <c r="Q188" s="73">
        <v>0</v>
      </c>
      <c r="R188" s="73">
        <v>0</v>
      </c>
      <c r="S188" s="73">
        <v>0</v>
      </c>
      <c r="T188" s="73">
        <v>0</v>
      </c>
      <c r="U188" s="72"/>
      <c r="V188" s="73">
        <v>0</v>
      </c>
      <c r="W188" s="73">
        <v>0</v>
      </c>
      <c r="X188" s="72" t="s">
        <v>221</v>
      </c>
      <c r="Y188" s="73">
        <v>0</v>
      </c>
      <c r="Z188" s="73">
        <v>0</v>
      </c>
      <c r="AA188" s="73">
        <v>0</v>
      </c>
      <c r="AB188" s="72"/>
      <c r="AC188" s="73">
        <v>0</v>
      </c>
      <c r="AD188" s="72"/>
      <c r="AE188" s="73">
        <v>0</v>
      </c>
      <c r="AF188" s="72"/>
      <c r="AG188" s="73">
        <v>0</v>
      </c>
      <c r="AH188" s="73">
        <v>0</v>
      </c>
      <c r="AI188" s="72"/>
      <c r="AJ188" s="73">
        <v>0</v>
      </c>
      <c r="AK188" s="73">
        <v>0</v>
      </c>
      <c r="AL188" s="73">
        <v>0</v>
      </c>
      <c r="AM188" s="72"/>
      <c r="AN188" s="72"/>
      <c r="AO188" s="72"/>
      <c r="AP188" s="72"/>
      <c r="AQ188" s="72"/>
      <c r="AR188" s="72"/>
      <c r="AS188" s="72"/>
      <c r="AT188" s="73">
        <v>0</v>
      </c>
      <c r="AU188" s="72"/>
      <c r="AV188" s="73">
        <v>0</v>
      </c>
      <c r="AW188" s="73">
        <v>0</v>
      </c>
      <c r="AX188" s="72" t="s">
        <v>221</v>
      </c>
      <c r="AY188" s="72"/>
      <c r="AZ188" s="72"/>
      <c r="BA188" s="72"/>
      <c r="BB188" s="72"/>
      <c r="BC188" s="72"/>
      <c r="BD188" s="73">
        <v>0</v>
      </c>
      <c r="BE188" s="73">
        <v>0</v>
      </c>
      <c r="BF188" s="72" t="s">
        <v>221</v>
      </c>
      <c r="BG188" s="72"/>
      <c r="BH188" s="73">
        <v>0</v>
      </c>
      <c r="BI188" s="73">
        <v>0</v>
      </c>
      <c r="BJ188" s="72"/>
      <c r="BK188" s="73">
        <v>0</v>
      </c>
      <c r="BL188" s="73">
        <v>0</v>
      </c>
      <c r="BM188" s="72"/>
      <c r="BN188" s="73">
        <v>0</v>
      </c>
      <c r="BO188" s="72" t="s">
        <v>221</v>
      </c>
      <c r="BP188" s="72"/>
      <c r="BQ188" s="73">
        <v>0</v>
      </c>
      <c r="BR188" s="72" t="s">
        <v>221</v>
      </c>
      <c r="BS188" s="73">
        <v>0</v>
      </c>
      <c r="BT188" s="73">
        <v>0</v>
      </c>
      <c r="BU188" s="73">
        <v>0</v>
      </c>
      <c r="BV188" s="72"/>
      <c r="BW188" s="73">
        <v>0</v>
      </c>
      <c r="BX188" s="72" t="s">
        <v>221</v>
      </c>
      <c r="BY188" s="72"/>
      <c r="BZ188" s="73">
        <v>0</v>
      </c>
      <c r="CA188" s="73">
        <v>0</v>
      </c>
      <c r="CB188" s="72"/>
      <c r="CC188" s="73">
        <v>0</v>
      </c>
      <c r="CD188" s="73">
        <v>0</v>
      </c>
      <c r="CE188" s="73">
        <v>0</v>
      </c>
      <c r="CF188" s="72"/>
      <c r="CG188" s="72"/>
      <c r="CH188" s="72"/>
      <c r="CI188" s="73">
        <v>0.202677232956856</v>
      </c>
      <c r="CJ188" s="73">
        <v>0</v>
      </c>
      <c r="CK188" s="73">
        <v>0.202677232956856</v>
      </c>
    </row>
    <row r="189" spans="1:89" ht="15" customHeight="1">
      <c r="A189" s="72" t="s">
        <v>331</v>
      </c>
      <c r="B189" s="74"/>
      <c r="C189" s="74"/>
      <c r="D189" s="75">
        <v>0.72846</v>
      </c>
      <c r="E189" s="75">
        <v>7.0000000000000007E-2</v>
      </c>
      <c r="F189" s="75">
        <v>0</v>
      </c>
      <c r="G189" s="74" t="s">
        <v>221</v>
      </c>
      <c r="H189" s="74"/>
      <c r="I189" s="74"/>
      <c r="J189" s="75">
        <v>36.231868158275603</v>
      </c>
      <c r="K189" s="75">
        <v>1.7388088535200701</v>
      </c>
      <c r="L189" s="75">
        <v>6.8577468291469801</v>
      </c>
      <c r="M189" s="74" t="s">
        <v>221</v>
      </c>
      <c r="N189" s="75">
        <v>0</v>
      </c>
      <c r="O189" s="74"/>
      <c r="P189" s="75">
        <v>0</v>
      </c>
      <c r="Q189" s="75">
        <v>0</v>
      </c>
      <c r="R189" s="74" t="s">
        <v>221</v>
      </c>
      <c r="S189" s="74" t="s">
        <v>221</v>
      </c>
      <c r="T189" s="75">
        <v>0</v>
      </c>
      <c r="U189" s="74"/>
      <c r="V189" s="75">
        <v>0</v>
      </c>
      <c r="W189" s="75">
        <v>0</v>
      </c>
      <c r="X189" s="75">
        <v>71.952654679957703</v>
      </c>
      <c r="Y189" s="74" t="s">
        <v>221</v>
      </c>
      <c r="Z189" s="75">
        <v>0</v>
      </c>
      <c r="AA189" s="75">
        <v>0</v>
      </c>
      <c r="AB189" s="74"/>
      <c r="AC189" s="75">
        <v>3.9605603365106302E-2</v>
      </c>
      <c r="AD189" s="74"/>
      <c r="AE189" s="75">
        <v>1.86321182981613</v>
      </c>
      <c r="AF189" s="75">
        <v>3.2993500000000002E-2</v>
      </c>
      <c r="AG189" s="74" t="s">
        <v>221</v>
      </c>
      <c r="AH189" s="75">
        <v>1.2787083315000001</v>
      </c>
      <c r="AI189" s="75">
        <v>12.1933023872679</v>
      </c>
      <c r="AJ189" s="75">
        <v>63.66872</v>
      </c>
      <c r="AK189" s="75">
        <v>621.08926491994202</v>
      </c>
      <c r="AL189" s="74" t="s">
        <v>221</v>
      </c>
      <c r="AM189" s="75">
        <v>11.540300546448099</v>
      </c>
      <c r="AN189" s="74"/>
      <c r="AO189" s="74" t="s">
        <v>221</v>
      </c>
      <c r="AP189" s="74" t="s">
        <v>221</v>
      </c>
      <c r="AQ189" s="75">
        <v>0.44953257145786002</v>
      </c>
      <c r="AR189" s="74" t="s">
        <v>221</v>
      </c>
      <c r="AS189" s="75">
        <v>2.5058829999999999</v>
      </c>
      <c r="AT189" s="75">
        <v>0</v>
      </c>
      <c r="AU189" s="74"/>
      <c r="AV189" s="75">
        <v>31.4183024606027</v>
      </c>
      <c r="AW189" s="75">
        <v>0</v>
      </c>
      <c r="AX189" s="74" t="s">
        <v>221</v>
      </c>
      <c r="AY189" s="75">
        <v>26.130773511068501</v>
      </c>
      <c r="AZ189" s="75">
        <v>0</v>
      </c>
      <c r="BA189" s="75">
        <v>23.777456584105298</v>
      </c>
      <c r="BB189" s="74"/>
      <c r="BC189" s="74"/>
      <c r="BD189" s="75">
        <v>3.1512652128112599E-2</v>
      </c>
      <c r="BE189" s="75">
        <v>0.54174270072992703</v>
      </c>
      <c r="BF189" s="74" t="s">
        <v>221</v>
      </c>
      <c r="BG189" s="75">
        <v>54.518823912335897</v>
      </c>
      <c r="BH189" s="74" t="s">
        <v>221</v>
      </c>
      <c r="BI189" s="75">
        <v>7.66894734840956</v>
      </c>
      <c r="BJ189" s="74"/>
      <c r="BK189" s="75">
        <v>0</v>
      </c>
      <c r="BL189" s="75">
        <v>1.2141000000000001E-3</v>
      </c>
      <c r="BM189" s="74"/>
      <c r="BN189" s="75">
        <v>28.236025541945999</v>
      </c>
      <c r="BO189" s="74" t="s">
        <v>221</v>
      </c>
      <c r="BP189" s="75">
        <v>0</v>
      </c>
      <c r="BQ189" s="74" t="s">
        <v>221</v>
      </c>
      <c r="BR189" s="74" t="s">
        <v>221</v>
      </c>
      <c r="BS189" s="75">
        <v>1.3824198599999999</v>
      </c>
      <c r="BT189" s="75">
        <v>0</v>
      </c>
      <c r="BU189" s="75">
        <v>0</v>
      </c>
      <c r="BV189" s="74" t="s">
        <v>221</v>
      </c>
      <c r="BW189" s="75">
        <v>40.580800000000004</v>
      </c>
      <c r="BX189" s="74" t="s">
        <v>221</v>
      </c>
      <c r="BY189" s="74"/>
      <c r="BZ189" s="75">
        <v>90.826314426049507</v>
      </c>
      <c r="CA189" s="75">
        <v>633.28256730721</v>
      </c>
      <c r="CB189" s="75">
        <v>11.540300546448099</v>
      </c>
      <c r="CC189" s="75">
        <v>220.850104235179</v>
      </c>
      <c r="CD189" s="75">
        <v>31.4183024606027</v>
      </c>
      <c r="CE189" s="75">
        <v>0</v>
      </c>
      <c r="CF189" s="74"/>
      <c r="CG189" s="74"/>
      <c r="CH189" s="74"/>
      <c r="CI189" s="75">
        <v>1.7388088535200701</v>
      </c>
      <c r="CJ189" s="75">
        <v>56.8726820530146</v>
      </c>
      <c r="CK189" s="75">
        <v>1046.5290798820199</v>
      </c>
    </row>
    <row r="190" spans="1:89" ht="15" customHeight="1">
      <c r="A190" s="72" t="s">
        <v>332</v>
      </c>
      <c r="B190" s="72"/>
      <c r="C190" s="72"/>
      <c r="D190" s="73">
        <v>0</v>
      </c>
      <c r="E190" s="72"/>
      <c r="F190" s="73">
        <v>0</v>
      </c>
      <c r="G190" s="73">
        <v>0</v>
      </c>
      <c r="H190" s="72"/>
      <c r="I190" s="72"/>
      <c r="J190" s="72"/>
      <c r="K190" s="73">
        <v>0</v>
      </c>
      <c r="L190" s="73">
        <v>0</v>
      </c>
      <c r="M190" s="72" t="s">
        <v>221</v>
      </c>
      <c r="N190" s="73">
        <v>0</v>
      </c>
      <c r="O190" s="72"/>
      <c r="P190" s="73">
        <v>0</v>
      </c>
      <c r="Q190" s="73">
        <v>0</v>
      </c>
      <c r="R190" s="73">
        <v>0</v>
      </c>
      <c r="S190" s="73">
        <v>0</v>
      </c>
      <c r="T190" s="73">
        <v>0</v>
      </c>
      <c r="U190" s="73">
        <v>0</v>
      </c>
      <c r="V190" s="73">
        <v>0</v>
      </c>
      <c r="W190" s="73">
        <v>0</v>
      </c>
      <c r="X190" s="72" t="s">
        <v>221</v>
      </c>
      <c r="Y190" s="73">
        <v>0</v>
      </c>
      <c r="Z190" s="73">
        <v>0</v>
      </c>
      <c r="AA190" s="73">
        <v>0</v>
      </c>
      <c r="AB190" s="72"/>
      <c r="AC190" s="73">
        <v>0</v>
      </c>
      <c r="AD190" s="72"/>
      <c r="AE190" s="73">
        <v>0</v>
      </c>
      <c r="AF190" s="72"/>
      <c r="AG190" s="73">
        <v>0</v>
      </c>
      <c r="AH190" s="73">
        <v>1.2331613700000001E-2</v>
      </c>
      <c r="AI190" s="72"/>
      <c r="AJ190" s="73">
        <v>0</v>
      </c>
      <c r="AK190" s="73">
        <v>0</v>
      </c>
      <c r="AL190" s="73">
        <v>0</v>
      </c>
      <c r="AM190" s="72"/>
      <c r="AN190" s="72"/>
      <c r="AO190" s="72"/>
      <c r="AP190" s="72"/>
      <c r="AQ190" s="72"/>
      <c r="AR190" s="72"/>
      <c r="AS190" s="73">
        <v>21.474131</v>
      </c>
      <c r="AT190" s="73">
        <v>0</v>
      </c>
      <c r="AU190" s="72"/>
      <c r="AV190" s="73">
        <v>3.31766657450926E-2</v>
      </c>
      <c r="AW190" s="73">
        <v>0</v>
      </c>
      <c r="AX190" s="72" t="s">
        <v>221</v>
      </c>
      <c r="AY190" s="73">
        <v>9.2692246595432195</v>
      </c>
      <c r="AZ190" s="72"/>
      <c r="BA190" s="72"/>
      <c r="BB190" s="72"/>
      <c r="BC190" s="72"/>
      <c r="BD190" s="72" t="s">
        <v>221</v>
      </c>
      <c r="BE190" s="73">
        <v>0</v>
      </c>
      <c r="BF190" s="72" t="s">
        <v>221</v>
      </c>
      <c r="BG190" s="72"/>
      <c r="BH190" s="73">
        <v>0</v>
      </c>
      <c r="BI190" s="73">
        <v>0</v>
      </c>
      <c r="BJ190" s="72"/>
      <c r="BK190" s="73">
        <v>0</v>
      </c>
      <c r="BL190" s="73">
        <v>0</v>
      </c>
      <c r="BM190" s="72"/>
      <c r="BN190" s="73">
        <v>0</v>
      </c>
      <c r="BO190" s="72" t="s">
        <v>221</v>
      </c>
      <c r="BP190" s="72"/>
      <c r="BQ190" s="73">
        <v>0</v>
      </c>
      <c r="BR190" s="72" t="s">
        <v>221</v>
      </c>
      <c r="BS190" s="73">
        <v>0</v>
      </c>
      <c r="BT190" s="73">
        <v>0</v>
      </c>
      <c r="BU190" s="73">
        <v>0</v>
      </c>
      <c r="BV190" s="72"/>
      <c r="BW190" s="73">
        <v>0</v>
      </c>
      <c r="BX190" s="72" t="s">
        <v>221</v>
      </c>
      <c r="BY190" s="72"/>
      <c r="BZ190" s="73">
        <v>0</v>
      </c>
      <c r="CA190" s="73">
        <v>0</v>
      </c>
      <c r="CB190" s="72"/>
      <c r="CC190" s="73">
        <v>1.2331613700000001E-2</v>
      </c>
      <c r="CD190" s="73">
        <v>3.31766657450926E-2</v>
      </c>
      <c r="CE190" s="73">
        <v>0</v>
      </c>
      <c r="CF190" s="72"/>
      <c r="CG190" s="72"/>
      <c r="CH190" s="72"/>
      <c r="CI190" s="73">
        <v>0</v>
      </c>
      <c r="CJ190" s="73">
        <v>30.743355659543202</v>
      </c>
      <c r="CK190" s="73">
        <v>30.7888639389883</v>
      </c>
    </row>
    <row r="191" spans="1:89" ht="15" customHeight="1">
      <c r="A191" s="72" t="s">
        <v>194</v>
      </c>
      <c r="B191" s="74"/>
      <c r="C191" s="74"/>
      <c r="D191" s="75">
        <v>2.5496099999999999</v>
      </c>
      <c r="E191" s="75">
        <v>0</v>
      </c>
      <c r="F191" s="75">
        <v>4.4200000000000003E-2</v>
      </c>
      <c r="G191" s="75">
        <v>0</v>
      </c>
      <c r="H191" s="74"/>
      <c r="I191" s="74"/>
      <c r="J191" s="75">
        <v>139.230126112221</v>
      </c>
      <c r="K191" s="75">
        <v>1.2178400079060301E-2</v>
      </c>
      <c r="L191" s="75">
        <v>143.39716488435701</v>
      </c>
      <c r="M191" s="74" t="s">
        <v>221</v>
      </c>
      <c r="N191" s="75">
        <v>0</v>
      </c>
      <c r="O191" s="74"/>
      <c r="P191" s="75">
        <v>0</v>
      </c>
      <c r="Q191" s="75">
        <v>5.0828753995101597</v>
      </c>
      <c r="R191" s="74" t="s">
        <v>221</v>
      </c>
      <c r="S191" s="75">
        <v>9.1872208110712101</v>
      </c>
      <c r="T191" s="75">
        <v>0</v>
      </c>
      <c r="U191" s="74"/>
      <c r="V191" s="75">
        <v>0</v>
      </c>
      <c r="W191" s="75">
        <v>0</v>
      </c>
      <c r="X191" s="74" t="s">
        <v>221</v>
      </c>
      <c r="Y191" s="74" t="s">
        <v>221</v>
      </c>
      <c r="Z191" s="75">
        <v>0.72823539150000005</v>
      </c>
      <c r="AA191" s="75">
        <v>0</v>
      </c>
      <c r="AB191" s="74"/>
      <c r="AC191" s="75">
        <v>20.344251919885799</v>
      </c>
      <c r="AD191" s="75">
        <v>5.4455634357761999</v>
      </c>
      <c r="AE191" s="75">
        <v>0</v>
      </c>
      <c r="AF191" s="75">
        <v>1.9594281500000001E-2</v>
      </c>
      <c r="AG191" s="75">
        <v>0</v>
      </c>
      <c r="AH191" s="75">
        <v>9.4087711484999996</v>
      </c>
      <c r="AI191" s="74"/>
      <c r="AJ191" s="75">
        <v>0.16336999999999999</v>
      </c>
      <c r="AK191" s="75">
        <v>0</v>
      </c>
      <c r="AL191" s="75">
        <v>4.3965431253810001</v>
      </c>
      <c r="AM191" s="74"/>
      <c r="AN191" s="75">
        <v>1.4469000000000001</v>
      </c>
      <c r="AO191" s="74" t="s">
        <v>221</v>
      </c>
      <c r="AP191" s="74" t="s">
        <v>221</v>
      </c>
      <c r="AQ191" s="75">
        <v>25.942778306867499</v>
      </c>
      <c r="AR191" s="74" t="s">
        <v>221</v>
      </c>
      <c r="AS191" s="74"/>
      <c r="AT191" s="75">
        <v>3.8212921124499998E-3</v>
      </c>
      <c r="AU191" s="74"/>
      <c r="AV191" s="75">
        <v>2.2117777163395101E-2</v>
      </c>
      <c r="AW191" s="75">
        <v>6.4923653007448797E-4</v>
      </c>
      <c r="AX191" s="74" t="s">
        <v>221</v>
      </c>
      <c r="AY191" s="74"/>
      <c r="AZ191" s="74"/>
      <c r="BA191" s="74"/>
      <c r="BB191" s="74"/>
      <c r="BC191" s="74"/>
      <c r="BD191" s="75">
        <v>0</v>
      </c>
      <c r="BE191" s="75">
        <v>6.1872718978102199</v>
      </c>
      <c r="BF191" s="74" t="s">
        <v>221</v>
      </c>
      <c r="BG191" s="75">
        <v>101.117500271238</v>
      </c>
      <c r="BH191" s="75">
        <v>0.80580044092228698</v>
      </c>
      <c r="BI191" s="74"/>
      <c r="BJ191" s="74"/>
      <c r="BK191" s="75">
        <v>1.0926899999999999</v>
      </c>
      <c r="BL191" s="75">
        <v>8.6723163000000003</v>
      </c>
      <c r="BM191" s="74"/>
      <c r="BN191" s="75">
        <v>0</v>
      </c>
      <c r="BO191" s="74"/>
      <c r="BP191" s="74"/>
      <c r="BQ191" s="75">
        <v>0</v>
      </c>
      <c r="BR191" s="74" t="s">
        <v>221</v>
      </c>
      <c r="BS191" s="75">
        <v>0</v>
      </c>
      <c r="BT191" s="75">
        <v>0</v>
      </c>
      <c r="BU191" s="74" t="s">
        <v>221</v>
      </c>
      <c r="BV191" s="75">
        <v>17.899999999999999</v>
      </c>
      <c r="BW191" s="74" t="s">
        <v>221</v>
      </c>
      <c r="BX191" s="74" t="s">
        <v>221</v>
      </c>
      <c r="BY191" s="74"/>
      <c r="BZ191" s="75">
        <v>1.6298642815</v>
      </c>
      <c r="CA191" s="75">
        <v>0</v>
      </c>
      <c r="CB191" s="74"/>
      <c r="CC191" s="75">
        <v>501.53291944504099</v>
      </c>
      <c r="CD191" s="75">
        <v>2.2117777163395101E-2</v>
      </c>
      <c r="CE191" s="75">
        <v>3.8212921124499998E-3</v>
      </c>
      <c r="CF191" s="74"/>
      <c r="CG191" s="74"/>
      <c r="CH191" s="74"/>
      <c r="CI191" s="75">
        <v>1.2178400079060301E-2</v>
      </c>
      <c r="CJ191" s="75">
        <v>6.4923653007448797E-4</v>
      </c>
      <c r="CK191" s="75">
        <v>503.20155043242602</v>
      </c>
    </row>
    <row r="192" spans="1:89" ht="15" customHeight="1">
      <c r="A192" s="72" t="s">
        <v>195</v>
      </c>
      <c r="B192" s="73">
        <v>0</v>
      </c>
      <c r="C192" s="72"/>
      <c r="D192" s="72" t="s">
        <v>221</v>
      </c>
      <c r="E192" s="73">
        <v>9.73</v>
      </c>
      <c r="F192" s="73">
        <v>0</v>
      </c>
      <c r="G192" s="73">
        <v>55.970010000000002</v>
      </c>
      <c r="H192" s="72"/>
      <c r="I192" s="72"/>
      <c r="J192" s="72" t="s">
        <v>221</v>
      </c>
      <c r="K192" s="73">
        <v>1.1780968758000101</v>
      </c>
      <c r="L192" s="73">
        <v>43.2976871425019</v>
      </c>
      <c r="M192" s="72" t="s">
        <v>221</v>
      </c>
      <c r="N192" s="73">
        <v>0</v>
      </c>
      <c r="O192" s="72"/>
      <c r="P192" s="73">
        <v>0</v>
      </c>
      <c r="Q192" s="73">
        <v>0.64825866928069098</v>
      </c>
      <c r="R192" s="72" t="s">
        <v>221</v>
      </c>
      <c r="S192" s="73">
        <v>0.132390295173864</v>
      </c>
      <c r="T192" s="73">
        <v>0</v>
      </c>
      <c r="U192" s="72"/>
      <c r="V192" s="72" t="s">
        <v>221</v>
      </c>
      <c r="W192" s="73">
        <v>0</v>
      </c>
      <c r="X192" s="72" t="s">
        <v>221</v>
      </c>
      <c r="Y192" s="73">
        <v>0</v>
      </c>
      <c r="Z192" s="73">
        <v>0</v>
      </c>
      <c r="AA192" s="73">
        <v>0</v>
      </c>
      <c r="AB192" s="72"/>
      <c r="AC192" s="73">
        <v>93.722895843784997</v>
      </c>
      <c r="AD192" s="72"/>
      <c r="AE192" s="73">
        <v>0</v>
      </c>
      <c r="AF192" s="73">
        <v>196.2662374695</v>
      </c>
      <c r="AG192" s="73">
        <v>0</v>
      </c>
      <c r="AH192" s="73">
        <v>0</v>
      </c>
      <c r="AI192" s="72"/>
      <c r="AJ192" s="73">
        <v>0</v>
      </c>
      <c r="AK192" s="73">
        <v>0</v>
      </c>
      <c r="AL192" s="73">
        <v>0</v>
      </c>
      <c r="AM192" s="72"/>
      <c r="AN192" s="73">
        <v>68.722700000000003</v>
      </c>
      <c r="AO192" s="72"/>
      <c r="AP192" s="72" t="s">
        <v>221</v>
      </c>
      <c r="AQ192" s="73">
        <v>1.4613795377371599</v>
      </c>
      <c r="AR192" s="73">
        <v>0.36423</v>
      </c>
      <c r="AS192" s="73">
        <v>3.965442653192</v>
      </c>
      <c r="AT192" s="73">
        <v>0</v>
      </c>
      <c r="AU192" s="72"/>
      <c r="AV192" s="73">
        <v>0</v>
      </c>
      <c r="AW192" s="73">
        <v>7.1409647758140501E-2</v>
      </c>
      <c r="AX192" s="72" t="s">
        <v>221</v>
      </c>
      <c r="AY192" s="73">
        <v>12.2676559591558</v>
      </c>
      <c r="AZ192" s="73">
        <v>4.7942303158887301</v>
      </c>
      <c r="BA192" s="72"/>
      <c r="BB192" s="72"/>
      <c r="BC192" s="72"/>
      <c r="BD192" s="73">
        <v>0</v>
      </c>
      <c r="BE192" s="73">
        <v>0.370666058394161</v>
      </c>
      <c r="BF192" s="72" t="s">
        <v>221</v>
      </c>
      <c r="BG192" s="73">
        <v>9.79168926982749</v>
      </c>
      <c r="BH192" s="73">
        <v>103.092861075893</v>
      </c>
      <c r="BI192" s="73">
        <v>0</v>
      </c>
      <c r="BJ192" s="72"/>
      <c r="BK192" s="73">
        <v>4.7349899999999998</v>
      </c>
      <c r="BL192" s="73">
        <v>0</v>
      </c>
      <c r="BM192" s="72"/>
      <c r="BN192" s="73">
        <v>14.161187121954599</v>
      </c>
      <c r="BO192" s="72" t="s">
        <v>221</v>
      </c>
      <c r="BP192" s="73">
        <v>0.28999999999999998</v>
      </c>
      <c r="BQ192" s="73">
        <v>0</v>
      </c>
      <c r="BR192" s="72" t="s">
        <v>221</v>
      </c>
      <c r="BS192" s="73">
        <v>0</v>
      </c>
      <c r="BT192" s="73">
        <v>0</v>
      </c>
      <c r="BU192" s="73">
        <v>0</v>
      </c>
      <c r="BV192" s="73">
        <v>2.2000000000000002</v>
      </c>
      <c r="BW192" s="73">
        <v>29.655200000000001</v>
      </c>
      <c r="BX192" s="72" t="s">
        <v>221</v>
      </c>
      <c r="BY192" s="72"/>
      <c r="BZ192" s="73">
        <v>275.00893746949998</v>
      </c>
      <c r="CA192" s="73">
        <v>0</v>
      </c>
      <c r="CB192" s="72"/>
      <c r="CC192" s="73">
        <v>345.44225789259298</v>
      </c>
      <c r="CD192" s="73">
        <v>0</v>
      </c>
      <c r="CE192" s="73">
        <v>0</v>
      </c>
      <c r="CF192" s="72"/>
      <c r="CG192" s="72"/>
      <c r="CH192" s="73">
        <v>0</v>
      </c>
      <c r="CI192" s="73">
        <v>1.1780968758000101</v>
      </c>
      <c r="CJ192" s="73">
        <v>35.259925697949299</v>
      </c>
      <c r="CK192" s="73">
        <v>656.889217935842</v>
      </c>
    </row>
    <row r="193" spans="1:89" ht="15" customHeight="1">
      <c r="A193" s="72" t="s">
        <v>333</v>
      </c>
      <c r="B193" s="74"/>
      <c r="C193" s="74"/>
      <c r="D193" s="75">
        <v>0</v>
      </c>
      <c r="E193" s="74"/>
      <c r="F193" s="75">
        <v>0</v>
      </c>
      <c r="G193" s="74"/>
      <c r="H193" s="74"/>
      <c r="I193" s="74"/>
      <c r="J193" s="74"/>
      <c r="K193" s="75">
        <v>0</v>
      </c>
      <c r="L193" s="75">
        <v>0</v>
      </c>
      <c r="M193" s="74" t="s">
        <v>221</v>
      </c>
      <c r="N193" s="75">
        <v>0</v>
      </c>
      <c r="O193" s="74"/>
      <c r="P193" s="75">
        <v>0</v>
      </c>
      <c r="Q193" s="75">
        <v>1.0710956551971</v>
      </c>
      <c r="R193" s="75">
        <v>0</v>
      </c>
      <c r="S193" s="75">
        <v>0</v>
      </c>
      <c r="T193" s="75">
        <v>0</v>
      </c>
      <c r="U193" s="74"/>
      <c r="V193" s="75">
        <v>0</v>
      </c>
      <c r="W193" s="75">
        <v>0</v>
      </c>
      <c r="X193" s="74" t="s">
        <v>221</v>
      </c>
      <c r="Y193" s="75">
        <v>0</v>
      </c>
      <c r="Z193" s="75">
        <v>0</v>
      </c>
      <c r="AA193" s="75">
        <v>0</v>
      </c>
      <c r="AB193" s="74"/>
      <c r="AC193" s="75">
        <v>0.29868791726160598</v>
      </c>
      <c r="AD193" s="74"/>
      <c r="AE193" s="75">
        <v>0</v>
      </c>
      <c r="AF193" s="74"/>
      <c r="AG193" s="74" t="s">
        <v>221</v>
      </c>
      <c r="AH193" s="75">
        <v>0</v>
      </c>
      <c r="AI193" s="74"/>
      <c r="AJ193" s="75">
        <v>0</v>
      </c>
      <c r="AK193" s="75">
        <v>0</v>
      </c>
      <c r="AL193" s="75">
        <v>0</v>
      </c>
      <c r="AM193" s="74"/>
      <c r="AN193" s="74"/>
      <c r="AO193" s="74" t="s">
        <v>221</v>
      </c>
      <c r="AP193" s="74"/>
      <c r="AQ193" s="74"/>
      <c r="AR193" s="74"/>
      <c r="AS193" s="74"/>
      <c r="AT193" s="75">
        <v>0</v>
      </c>
      <c r="AU193" s="74"/>
      <c r="AV193" s="75">
        <v>0</v>
      </c>
      <c r="AW193" s="75">
        <v>0</v>
      </c>
      <c r="AX193" s="74" t="s">
        <v>221</v>
      </c>
      <c r="AY193" s="74"/>
      <c r="AZ193" s="75">
        <v>0</v>
      </c>
      <c r="BA193" s="74"/>
      <c r="BB193" s="74"/>
      <c r="BC193" s="74"/>
      <c r="BD193" s="75">
        <v>0</v>
      </c>
      <c r="BE193" s="75">
        <v>0</v>
      </c>
      <c r="BF193" s="74" t="s">
        <v>221</v>
      </c>
      <c r="BG193" s="74"/>
      <c r="BH193" s="75">
        <v>0</v>
      </c>
      <c r="BI193" s="75">
        <v>0</v>
      </c>
      <c r="BJ193" s="74"/>
      <c r="BK193" s="75">
        <v>0</v>
      </c>
      <c r="BL193" s="75">
        <v>0</v>
      </c>
      <c r="BM193" s="74"/>
      <c r="BN193" s="75">
        <v>0</v>
      </c>
      <c r="BO193" s="74" t="s">
        <v>221</v>
      </c>
      <c r="BP193" s="74"/>
      <c r="BQ193" s="74" t="s">
        <v>221</v>
      </c>
      <c r="BR193" s="74" t="s">
        <v>221</v>
      </c>
      <c r="BS193" s="75">
        <v>0</v>
      </c>
      <c r="BT193" s="75">
        <v>0</v>
      </c>
      <c r="BU193" s="75">
        <v>0</v>
      </c>
      <c r="BV193" s="74"/>
      <c r="BW193" s="75">
        <v>0</v>
      </c>
      <c r="BX193" s="74" t="s">
        <v>221</v>
      </c>
      <c r="BY193" s="74"/>
      <c r="BZ193" s="75">
        <v>0</v>
      </c>
      <c r="CA193" s="75">
        <v>0</v>
      </c>
      <c r="CB193" s="74"/>
      <c r="CC193" s="75">
        <v>1.36978357245871</v>
      </c>
      <c r="CD193" s="75">
        <v>0</v>
      </c>
      <c r="CE193" s="75">
        <v>0</v>
      </c>
      <c r="CF193" s="74"/>
      <c r="CG193" s="74"/>
      <c r="CH193" s="74"/>
      <c r="CI193" s="75">
        <v>0</v>
      </c>
      <c r="CJ193" s="75">
        <v>0</v>
      </c>
      <c r="CK193" s="75">
        <v>1.36978357245871</v>
      </c>
    </row>
    <row r="194" spans="1:89" s="84" customFormat="1" ht="15" customHeight="1">
      <c r="A194" s="81" t="s">
        <v>125</v>
      </c>
      <c r="B194" s="81"/>
      <c r="C194" s="81"/>
      <c r="D194" s="85">
        <v>86.565330000000003</v>
      </c>
      <c r="E194" s="85">
        <v>246.8</v>
      </c>
      <c r="F194" s="85">
        <v>0.03</v>
      </c>
      <c r="G194" s="85">
        <v>2049.2793900000001</v>
      </c>
      <c r="H194" s="85">
        <v>12.509187372203799</v>
      </c>
      <c r="I194" s="81"/>
      <c r="J194" s="81"/>
      <c r="K194" s="85">
        <v>705.55043922203197</v>
      </c>
      <c r="L194" s="85">
        <v>1.80925142999254</v>
      </c>
      <c r="M194" s="85">
        <v>14826.6391593063</v>
      </c>
      <c r="N194" s="85">
        <v>4.8524558505112703</v>
      </c>
      <c r="O194" s="81"/>
      <c r="P194" s="85">
        <v>5.9300456964776196E-3</v>
      </c>
      <c r="Q194" s="85">
        <v>4.0021904149125902</v>
      </c>
      <c r="R194" s="85">
        <v>0</v>
      </c>
      <c r="S194" s="85">
        <v>43.8456249452571</v>
      </c>
      <c r="T194" s="85">
        <v>42.310582546476297</v>
      </c>
      <c r="U194" s="85">
        <v>0.75</v>
      </c>
      <c r="V194" s="85">
        <v>8.1344700000000003</v>
      </c>
      <c r="W194" s="81" t="s">
        <v>221</v>
      </c>
      <c r="X194" s="85">
        <v>582.01730020012599</v>
      </c>
      <c r="Y194" s="85">
        <v>950.64030000000002</v>
      </c>
      <c r="Z194" s="85">
        <v>1.6113073842000001</v>
      </c>
      <c r="AA194" s="85">
        <v>0</v>
      </c>
      <c r="AB194" s="81"/>
      <c r="AC194" s="85">
        <v>248.12727202562399</v>
      </c>
      <c r="AD194" s="85">
        <v>22.837016623384802</v>
      </c>
      <c r="AE194" s="85">
        <v>4916.11599283137</v>
      </c>
      <c r="AF194" s="85">
        <v>9277.9921181370992</v>
      </c>
      <c r="AG194" s="85">
        <v>6720.0434999999998</v>
      </c>
      <c r="AH194" s="85">
        <v>329.77520422020001</v>
      </c>
      <c r="AI194" s="85">
        <v>579.14456233421799</v>
      </c>
      <c r="AJ194" s="85">
        <v>125.11566999999999</v>
      </c>
      <c r="AK194" s="85">
        <v>806.87570140920695</v>
      </c>
      <c r="AL194" s="85">
        <v>0</v>
      </c>
      <c r="AM194" s="81"/>
      <c r="AN194" s="81"/>
      <c r="AO194" s="85">
        <v>8.4986999999999995</v>
      </c>
      <c r="AP194" s="81" t="s">
        <v>221</v>
      </c>
      <c r="AQ194" s="85">
        <v>0</v>
      </c>
      <c r="AR194" s="81" t="s">
        <v>221</v>
      </c>
      <c r="AS194" s="85">
        <v>4221.5434119499996</v>
      </c>
      <c r="AT194" s="85">
        <v>468.77899766951299</v>
      </c>
      <c r="AU194" s="85">
        <v>1315.7094599183899</v>
      </c>
      <c r="AV194" s="85">
        <v>4.4235554326790098E-2</v>
      </c>
      <c r="AW194" s="85">
        <v>0</v>
      </c>
      <c r="AX194" s="85">
        <v>15934.94109</v>
      </c>
      <c r="AY194" s="81"/>
      <c r="AZ194" s="85">
        <v>324.51126237623799</v>
      </c>
      <c r="BA194" s="85">
        <v>42.278610293195399</v>
      </c>
      <c r="BB194" s="85">
        <v>331.3</v>
      </c>
      <c r="BC194" s="81"/>
      <c r="BD194" s="85">
        <v>1183.10300723864</v>
      </c>
      <c r="BE194" s="85">
        <v>129.704607664234</v>
      </c>
      <c r="BF194" s="81" t="s">
        <v>221</v>
      </c>
      <c r="BG194" s="85">
        <v>28.832591949658202</v>
      </c>
      <c r="BH194" s="85">
        <v>109.075216481902</v>
      </c>
      <c r="BI194" s="85">
        <v>5.9782943499119998</v>
      </c>
      <c r="BJ194" s="81"/>
      <c r="BK194" s="85">
        <v>28.53135</v>
      </c>
      <c r="BL194" s="85">
        <v>2.8227825000000002</v>
      </c>
      <c r="BM194" s="85">
        <v>0.1410642</v>
      </c>
      <c r="BN194" s="85">
        <v>163.97618502799901</v>
      </c>
      <c r="BO194" s="81" t="s">
        <v>221</v>
      </c>
      <c r="BP194" s="85">
        <v>140.49199999999999</v>
      </c>
      <c r="BQ194" s="81" t="s">
        <v>221</v>
      </c>
      <c r="BR194" s="81" t="s">
        <v>221</v>
      </c>
      <c r="BS194" s="85">
        <v>1978.9201519078599</v>
      </c>
      <c r="BT194" s="85">
        <v>10</v>
      </c>
      <c r="BU194" s="85">
        <v>34.039465785205401</v>
      </c>
      <c r="BV194" s="85">
        <v>0.3</v>
      </c>
      <c r="BW194" s="85">
        <v>1794.92</v>
      </c>
      <c r="BX194" s="85">
        <v>8358</v>
      </c>
      <c r="BY194" s="85">
        <v>95</v>
      </c>
      <c r="BZ194" s="85">
        <v>17923.3267377804</v>
      </c>
      <c r="CA194" s="85">
        <v>17533.221338818599</v>
      </c>
      <c r="CB194" s="81"/>
      <c r="CC194" s="85">
        <v>29144.633372735902</v>
      </c>
      <c r="CD194" s="85">
        <v>4.4235554326790098E-2</v>
      </c>
      <c r="CE194" s="85">
        <v>9158.8349277152101</v>
      </c>
      <c r="CF194" s="81"/>
      <c r="CG194" s="85">
        <v>0.1410642</v>
      </c>
      <c r="CH194" s="81"/>
      <c r="CI194" s="85">
        <v>800.55043922203197</v>
      </c>
      <c r="CJ194" s="85">
        <v>4744.0703251394398</v>
      </c>
      <c r="CK194" s="85">
        <v>79304.822441165903</v>
      </c>
    </row>
    <row r="195" spans="1:89" ht="15" customHeight="1">
      <c r="A195" s="72" t="s">
        <v>334</v>
      </c>
      <c r="B195" s="74"/>
      <c r="C195" s="74"/>
      <c r="D195" s="75">
        <v>0</v>
      </c>
      <c r="E195" s="74"/>
      <c r="F195" s="75">
        <v>0</v>
      </c>
      <c r="G195" s="74"/>
      <c r="H195" s="74"/>
      <c r="I195" s="74"/>
      <c r="J195" s="74"/>
      <c r="K195" s="75">
        <v>0</v>
      </c>
      <c r="L195" s="75">
        <v>0</v>
      </c>
      <c r="M195" s="74" t="s">
        <v>221</v>
      </c>
      <c r="N195" s="75">
        <v>0</v>
      </c>
      <c r="O195" s="74"/>
      <c r="P195" s="75">
        <v>0</v>
      </c>
      <c r="Q195" s="75">
        <v>0</v>
      </c>
      <c r="R195" s="75">
        <v>0</v>
      </c>
      <c r="S195" s="74" t="s">
        <v>221</v>
      </c>
      <c r="T195" s="75">
        <v>0</v>
      </c>
      <c r="U195" s="74"/>
      <c r="V195" s="75">
        <v>0</v>
      </c>
      <c r="W195" s="75">
        <v>0</v>
      </c>
      <c r="X195" s="74"/>
      <c r="Y195" s="75">
        <v>0</v>
      </c>
      <c r="Z195" s="75">
        <v>0</v>
      </c>
      <c r="AA195" s="75">
        <v>0</v>
      </c>
      <c r="AB195" s="74"/>
      <c r="AC195" s="75">
        <v>0</v>
      </c>
      <c r="AD195" s="74"/>
      <c r="AE195" s="75">
        <v>0</v>
      </c>
      <c r="AF195" s="74"/>
      <c r="AG195" s="75">
        <v>0</v>
      </c>
      <c r="AH195" s="75">
        <v>0</v>
      </c>
      <c r="AI195" s="74"/>
      <c r="AJ195" s="75">
        <v>0</v>
      </c>
      <c r="AK195" s="75">
        <v>0</v>
      </c>
      <c r="AL195" s="75">
        <v>0</v>
      </c>
      <c r="AM195" s="74"/>
      <c r="AN195" s="74"/>
      <c r="AO195" s="74"/>
      <c r="AP195" s="74"/>
      <c r="AQ195" s="75">
        <v>0.19125899933687199</v>
      </c>
      <c r="AR195" s="74"/>
      <c r="AS195" s="74"/>
      <c r="AT195" s="75">
        <v>0</v>
      </c>
      <c r="AU195" s="74"/>
      <c r="AV195" s="75">
        <v>0</v>
      </c>
      <c r="AW195" s="75">
        <v>0</v>
      </c>
      <c r="AX195" s="74" t="s">
        <v>221</v>
      </c>
      <c r="AY195" s="74"/>
      <c r="AZ195" s="74"/>
      <c r="BA195" s="74"/>
      <c r="BB195" s="74" t="s">
        <v>221</v>
      </c>
      <c r="BC195" s="74"/>
      <c r="BD195" s="75">
        <v>0</v>
      </c>
      <c r="BE195" s="75">
        <v>0</v>
      </c>
      <c r="BF195" s="74" t="s">
        <v>221</v>
      </c>
      <c r="BG195" s="74"/>
      <c r="BH195" s="75">
        <v>0</v>
      </c>
      <c r="BI195" s="75">
        <v>0</v>
      </c>
      <c r="BJ195" s="74"/>
      <c r="BK195" s="75">
        <v>0</v>
      </c>
      <c r="BL195" s="75">
        <v>0</v>
      </c>
      <c r="BM195" s="74"/>
      <c r="BN195" s="75">
        <v>0</v>
      </c>
      <c r="BO195" s="74"/>
      <c r="BP195" s="74"/>
      <c r="BQ195" s="75">
        <v>0</v>
      </c>
      <c r="BR195" s="74" t="s">
        <v>221</v>
      </c>
      <c r="BS195" s="75">
        <v>0</v>
      </c>
      <c r="BT195" s="75">
        <v>0</v>
      </c>
      <c r="BU195" s="75">
        <v>0</v>
      </c>
      <c r="BV195" s="74"/>
      <c r="BW195" s="75">
        <v>0</v>
      </c>
      <c r="BX195" s="74" t="s">
        <v>221</v>
      </c>
      <c r="BY195" s="74"/>
      <c r="BZ195" s="75">
        <v>0</v>
      </c>
      <c r="CA195" s="75">
        <v>0</v>
      </c>
      <c r="CB195" s="74"/>
      <c r="CC195" s="75">
        <v>0.19125899933687199</v>
      </c>
      <c r="CD195" s="75">
        <v>0</v>
      </c>
      <c r="CE195" s="75">
        <v>0</v>
      </c>
      <c r="CF195" s="74"/>
      <c r="CG195" s="74"/>
      <c r="CH195" s="74"/>
      <c r="CI195" s="75">
        <v>0</v>
      </c>
      <c r="CJ195" s="75">
        <v>0</v>
      </c>
      <c r="CK195" s="75">
        <v>0.19125899933687199</v>
      </c>
    </row>
    <row r="196" spans="1:89" ht="15" customHeight="1">
      <c r="A196" s="72" t="s">
        <v>196</v>
      </c>
      <c r="B196" s="73">
        <v>3.0107164663031399E-2</v>
      </c>
      <c r="C196" s="72"/>
      <c r="D196" s="73">
        <v>114.24681</v>
      </c>
      <c r="E196" s="72"/>
      <c r="F196" s="73">
        <v>0.75149999999999995</v>
      </c>
      <c r="G196" s="73">
        <v>501.05907000000002</v>
      </c>
      <c r="H196" s="72"/>
      <c r="I196" s="72"/>
      <c r="J196" s="73">
        <v>33.426614261648503</v>
      </c>
      <c r="K196" s="73">
        <v>5.6548377433743697</v>
      </c>
      <c r="L196" s="73">
        <v>22.469534941556802</v>
      </c>
      <c r="M196" s="72" t="s">
        <v>221</v>
      </c>
      <c r="N196" s="73">
        <v>0</v>
      </c>
      <c r="O196" s="72"/>
      <c r="P196" s="73">
        <v>0</v>
      </c>
      <c r="Q196" s="73">
        <v>50.699469217532901</v>
      </c>
      <c r="R196" s="72" t="s">
        <v>221</v>
      </c>
      <c r="S196" s="73">
        <v>1056.62866777612</v>
      </c>
      <c r="T196" s="73">
        <v>12.0887378704218</v>
      </c>
      <c r="U196" s="72"/>
      <c r="V196" s="73">
        <v>0</v>
      </c>
      <c r="W196" s="72" t="s">
        <v>221</v>
      </c>
      <c r="X196" s="72" t="s">
        <v>221</v>
      </c>
      <c r="Y196" s="73">
        <v>366.65820000000002</v>
      </c>
      <c r="Z196" s="73">
        <v>1.0409268464999999</v>
      </c>
      <c r="AA196" s="73">
        <v>0</v>
      </c>
      <c r="AB196" s="72"/>
      <c r="AC196" s="73">
        <v>104.40426426889999</v>
      </c>
      <c r="AD196" s="73">
        <v>0</v>
      </c>
      <c r="AE196" s="73">
        <v>0</v>
      </c>
      <c r="AF196" s="73">
        <v>7.9999999999999996E-6</v>
      </c>
      <c r="AG196" s="73">
        <v>112.9113</v>
      </c>
      <c r="AH196" s="73">
        <v>130.53774949199999</v>
      </c>
      <c r="AI196" s="72"/>
      <c r="AJ196" s="73">
        <v>0.86899999999999999</v>
      </c>
      <c r="AK196" s="73">
        <v>0.106170851528384</v>
      </c>
      <c r="AL196" s="72" t="s">
        <v>221</v>
      </c>
      <c r="AM196" s="72"/>
      <c r="AN196" s="72"/>
      <c r="AO196" s="73">
        <v>0</v>
      </c>
      <c r="AP196" s="72" t="s">
        <v>221</v>
      </c>
      <c r="AQ196" s="73">
        <v>0.51765003108962704</v>
      </c>
      <c r="AR196" s="72" t="s">
        <v>221</v>
      </c>
      <c r="AS196" s="72"/>
      <c r="AT196" s="73">
        <v>5.6849438316577796</v>
      </c>
      <c r="AU196" s="73">
        <v>30.433736</v>
      </c>
      <c r="AV196" s="73">
        <v>5.1755598562344503</v>
      </c>
      <c r="AW196" s="73">
        <v>0</v>
      </c>
      <c r="AX196" s="72" t="s">
        <v>221</v>
      </c>
      <c r="AY196" s="72"/>
      <c r="AZ196" s="72"/>
      <c r="BA196" s="72"/>
      <c r="BB196" s="72"/>
      <c r="BC196" s="72"/>
      <c r="BD196" s="73">
        <v>0</v>
      </c>
      <c r="BE196" s="73">
        <v>357.92084854014598</v>
      </c>
      <c r="BF196" s="72" t="s">
        <v>221</v>
      </c>
      <c r="BG196" s="73">
        <v>0.54247585982423796</v>
      </c>
      <c r="BH196" s="73">
        <v>4.5073198012622298</v>
      </c>
      <c r="BI196" s="73">
        <v>76.322297286391603</v>
      </c>
      <c r="BJ196" s="72"/>
      <c r="BK196" s="72"/>
      <c r="BL196" s="73">
        <v>5.0615829000000003</v>
      </c>
      <c r="BM196" s="72"/>
      <c r="BN196" s="73">
        <v>0</v>
      </c>
      <c r="BO196" s="72" t="s">
        <v>221</v>
      </c>
      <c r="BP196" s="72"/>
      <c r="BQ196" s="72" t="s">
        <v>221</v>
      </c>
      <c r="BR196" s="72" t="s">
        <v>221</v>
      </c>
      <c r="BS196" s="73">
        <v>0</v>
      </c>
      <c r="BT196" s="73">
        <v>0</v>
      </c>
      <c r="BU196" s="73">
        <v>0</v>
      </c>
      <c r="BV196" s="73">
        <v>37.9</v>
      </c>
      <c r="BW196" s="73">
        <v>4.6824000000000003</v>
      </c>
      <c r="BX196" s="72" t="s">
        <v>221</v>
      </c>
      <c r="BY196" s="72"/>
      <c r="BZ196" s="73">
        <v>0.869008</v>
      </c>
      <c r="CA196" s="73">
        <v>30.5399068515284</v>
      </c>
      <c r="CB196" s="72"/>
      <c r="CC196" s="73">
        <v>2994.3774190934</v>
      </c>
      <c r="CD196" s="73">
        <v>5.1755598562344503</v>
      </c>
      <c r="CE196" s="73">
        <v>5.6849438316577796</v>
      </c>
      <c r="CF196" s="72"/>
      <c r="CG196" s="72"/>
      <c r="CH196" s="73">
        <v>3.0107164663031399E-2</v>
      </c>
      <c r="CI196" s="73">
        <v>5.6548377433743697</v>
      </c>
      <c r="CJ196" s="73">
        <v>0</v>
      </c>
      <c r="CK196" s="73">
        <v>3042.3317825408499</v>
      </c>
    </row>
    <row r="197" spans="1:89" ht="15" customHeight="1">
      <c r="A197" s="72" t="s">
        <v>197</v>
      </c>
      <c r="B197" s="75">
        <v>3.1580941954228697E-2</v>
      </c>
      <c r="C197" s="74"/>
      <c r="D197" s="75">
        <v>61.554870000000001</v>
      </c>
      <c r="E197" s="74"/>
      <c r="F197" s="75">
        <v>0.3679</v>
      </c>
      <c r="G197" s="75">
        <v>7.1631900000000002</v>
      </c>
      <c r="H197" s="74"/>
      <c r="I197" s="74"/>
      <c r="J197" s="75">
        <v>113.475036986628</v>
      </c>
      <c r="K197" s="75">
        <v>2.4473673878774198</v>
      </c>
      <c r="L197" s="75">
        <v>9.1208654563541405</v>
      </c>
      <c r="M197" s="74" t="s">
        <v>221</v>
      </c>
      <c r="N197" s="75">
        <v>0</v>
      </c>
      <c r="O197" s="74"/>
      <c r="P197" s="75">
        <v>0</v>
      </c>
      <c r="Q197" s="75">
        <v>230.85665986072399</v>
      </c>
      <c r="R197" s="75">
        <v>0</v>
      </c>
      <c r="S197" s="75">
        <v>26.363405448016099</v>
      </c>
      <c r="T197" s="75">
        <v>7.5146208383703099</v>
      </c>
      <c r="U197" s="74"/>
      <c r="V197" s="75">
        <v>0</v>
      </c>
      <c r="W197" s="75">
        <v>0</v>
      </c>
      <c r="X197" s="74" t="s">
        <v>221</v>
      </c>
      <c r="Y197" s="75">
        <v>42.493499999999997</v>
      </c>
      <c r="Z197" s="75">
        <v>6.7264818722999999</v>
      </c>
      <c r="AA197" s="75">
        <v>0</v>
      </c>
      <c r="AB197" s="74"/>
      <c r="AC197" s="75">
        <v>4.7050901092115902</v>
      </c>
      <c r="AD197" s="74"/>
      <c r="AE197" s="75">
        <v>0</v>
      </c>
      <c r="AF197" s="74"/>
      <c r="AG197" s="74" t="s">
        <v>221</v>
      </c>
      <c r="AH197" s="75">
        <v>2.1944651102999999</v>
      </c>
      <c r="AI197" s="74"/>
      <c r="AJ197" s="75">
        <v>1.45835</v>
      </c>
      <c r="AK197" s="75">
        <v>0.126859966339156</v>
      </c>
      <c r="AL197" s="75">
        <v>156.852957925287</v>
      </c>
      <c r="AM197" s="74"/>
      <c r="AN197" s="74"/>
      <c r="AO197" s="74" t="s">
        <v>221</v>
      </c>
      <c r="AP197" s="74" t="s">
        <v>221</v>
      </c>
      <c r="AQ197" s="75">
        <v>188.390331368381</v>
      </c>
      <c r="AR197" s="74" t="s">
        <v>221</v>
      </c>
      <c r="AS197" s="74"/>
      <c r="AT197" s="75">
        <v>3.01588980693829</v>
      </c>
      <c r="AU197" s="74"/>
      <c r="AV197" s="75">
        <v>0</v>
      </c>
      <c r="AW197" s="75">
        <v>0</v>
      </c>
      <c r="AX197" s="74" t="s">
        <v>221</v>
      </c>
      <c r="AY197" s="74"/>
      <c r="AZ197" s="74"/>
      <c r="BA197" s="74"/>
      <c r="BB197" s="74"/>
      <c r="BC197" s="74"/>
      <c r="BD197" s="75">
        <v>0</v>
      </c>
      <c r="BE197" s="75">
        <v>29.710310218978101</v>
      </c>
      <c r="BF197" s="74" t="s">
        <v>221</v>
      </c>
      <c r="BG197" s="75">
        <v>1.79017033741999</v>
      </c>
      <c r="BH197" s="75">
        <v>46.8791742320305</v>
      </c>
      <c r="BI197" s="75">
        <v>387.47713958016999</v>
      </c>
      <c r="BJ197" s="74"/>
      <c r="BK197" s="75">
        <v>16.14753</v>
      </c>
      <c r="BL197" s="74"/>
      <c r="BM197" s="74"/>
      <c r="BN197" s="75">
        <v>0</v>
      </c>
      <c r="BO197" s="74" t="s">
        <v>221</v>
      </c>
      <c r="BP197" s="74"/>
      <c r="BQ197" s="75">
        <v>0</v>
      </c>
      <c r="BR197" s="74" t="s">
        <v>221</v>
      </c>
      <c r="BS197" s="75">
        <v>0</v>
      </c>
      <c r="BT197" s="75">
        <v>0</v>
      </c>
      <c r="BU197" s="75">
        <v>0</v>
      </c>
      <c r="BV197" s="75">
        <v>44.3</v>
      </c>
      <c r="BW197" s="75">
        <v>4.6824000000000003</v>
      </c>
      <c r="BX197" s="74" t="s">
        <v>221</v>
      </c>
      <c r="BY197" s="74"/>
      <c r="BZ197" s="75">
        <v>1.45835</v>
      </c>
      <c r="CA197" s="75">
        <v>0.126859966339156</v>
      </c>
      <c r="CB197" s="74"/>
      <c r="CC197" s="75">
        <v>1388.76609934417</v>
      </c>
      <c r="CD197" s="75">
        <v>0</v>
      </c>
      <c r="CE197" s="75">
        <v>3.01588980693829</v>
      </c>
      <c r="CF197" s="74"/>
      <c r="CG197" s="74"/>
      <c r="CH197" s="75">
        <v>3.1580941954228697E-2</v>
      </c>
      <c r="CI197" s="75">
        <v>2.4473673878774198</v>
      </c>
      <c r="CJ197" s="75">
        <v>0</v>
      </c>
      <c r="CK197" s="75">
        <v>1395.8461474472799</v>
      </c>
    </row>
    <row r="198" spans="1:89" ht="15" customHeight="1">
      <c r="A198" s="72" t="s">
        <v>198</v>
      </c>
      <c r="B198" s="72"/>
      <c r="C198" s="72"/>
      <c r="D198" s="73">
        <v>0</v>
      </c>
      <c r="E198" s="72"/>
      <c r="F198" s="73">
        <v>0</v>
      </c>
      <c r="G198" s="72"/>
      <c r="H198" s="72"/>
      <c r="I198" s="72"/>
      <c r="J198" s="72"/>
      <c r="K198" s="73">
        <v>0</v>
      </c>
      <c r="L198" s="73">
        <v>0</v>
      </c>
      <c r="M198" s="72" t="s">
        <v>221</v>
      </c>
      <c r="N198" s="73">
        <v>0</v>
      </c>
      <c r="O198" s="72"/>
      <c r="P198" s="73">
        <v>0</v>
      </c>
      <c r="Q198" s="73">
        <v>0</v>
      </c>
      <c r="R198" s="73">
        <v>0</v>
      </c>
      <c r="S198" s="73">
        <v>0</v>
      </c>
      <c r="T198" s="73">
        <v>0</v>
      </c>
      <c r="U198" s="72"/>
      <c r="V198" s="73">
        <v>0</v>
      </c>
      <c r="W198" s="73">
        <v>0</v>
      </c>
      <c r="X198" s="72" t="s">
        <v>221</v>
      </c>
      <c r="Y198" s="73">
        <v>0</v>
      </c>
      <c r="Z198" s="73">
        <v>0</v>
      </c>
      <c r="AA198" s="73">
        <v>0</v>
      </c>
      <c r="AB198" s="72"/>
      <c r="AC198" s="73">
        <v>0</v>
      </c>
      <c r="AD198" s="72"/>
      <c r="AE198" s="73">
        <v>0</v>
      </c>
      <c r="AF198" s="72"/>
      <c r="AG198" s="73">
        <v>0</v>
      </c>
      <c r="AH198" s="73">
        <v>0</v>
      </c>
      <c r="AI198" s="72"/>
      <c r="AJ198" s="73">
        <v>0</v>
      </c>
      <c r="AK198" s="73">
        <v>0</v>
      </c>
      <c r="AL198" s="73">
        <v>0</v>
      </c>
      <c r="AM198" s="72"/>
      <c r="AN198" s="72"/>
      <c r="AO198" s="72"/>
      <c r="AP198" s="72"/>
      <c r="AQ198" s="72"/>
      <c r="AR198" s="72"/>
      <c r="AS198" s="72"/>
      <c r="AT198" s="73">
        <v>0</v>
      </c>
      <c r="AU198" s="72"/>
      <c r="AV198" s="73">
        <v>0</v>
      </c>
      <c r="AW198" s="73">
        <v>0</v>
      </c>
      <c r="AX198" s="73">
        <v>0</v>
      </c>
      <c r="AY198" s="72"/>
      <c r="AZ198" s="72"/>
      <c r="BA198" s="72"/>
      <c r="BB198" s="72"/>
      <c r="BC198" s="72"/>
      <c r="BD198" s="73">
        <v>0</v>
      </c>
      <c r="BE198" s="73">
        <v>0</v>
      </c>
      <c r="BF198" s="72" t="s">
        <v>221</v>
      </c>
      <c r="BG198" s="72"/>
      <c r="BH198" s="73">
        <v>0</v>
      </c>
      <c r="BI198" s="73">
        <v>0</v>
      </c>
      <c r="BJ198" s="72"/>
      <c r="BK198" s="73">
        <v>0</v>
      </c>
      <c r="BL198" s="73">
        <v>0</v>
      </c>
      <c r="BM198" s="72"/>
      <c r="BN198" s="73">
        <v>0</v>
      </c>
      <c r="BO198" s="72"/>
      <c r="BP198" s="72"/>
      <c r="BQ198" s="73">
        <v>0</v>
      </c>
      <c r="BR198" s="72" t="s">
        <v>221</v>
      </c>
      <c r="BS198" s="73">
        <v>0</v>
      </c>
      <c r="BT198" s="73">
        <v>0</v>
      </c>
      <c r="BU198" s="73">
        <v>0</v>
      </c>
      <c r="BV198" s="72"/>
      <c r="BW198" s="73">
        <v>0</v>
      </c>
      <c r="BX198" s="72" t="s">
        <v>221</v>
      </c>
      <c r="BY198" s="72"/>
      <c r="BZ198" s="73">
        <v>0</v>
      </c>
      <c r="CA198" s="73">
        <v>0</v>
      </c>
      <c r="CB198" s="72"/>
      <c r="CC198" s="73">
        <v>0</v>
      </c>
      <c r="CD198" s="73">
        <v>0</v>
      </c>
      <c r="CE198" s="73">
        <v>0</v>
      </c>
      <c r="CF198" s="72"/>
      <c r="CG198" s="72"/>
      <c r="CH198" s="72"/>
      <c r="CI198" s="73">
        <v>0</v>
      </c>
      <c r="CJ198" s="73">
        <v>0</v>
      </c>
      <c r="CK198" s="73">
        <v>0</v>
      </c>
    </row>
    <row r="199" spans="1:89" ht="15" customHeight="1">
      <c r="A199" s="72" t="s">
        <v>335</v>
      </c>
      <c r="B199" s="74"/>
      <c r="C199" s="74"/>
      <c r="D199" s="75">
        <v>0</v>
      </c>
      <c r="E199" s="75">
        <v>0</v>
      </c>
      <c r="F199" s="75">
        <v>0</v>
      </c>
      <c r="G199" s="74"/>
      <c r="H199" s="74"/>
      <c r="I199" s="74"/>
      <c r="J199" s="74"/>
      <c r="K199" s="75">
        <v>0</v>
      </c>
      <c r="L199" s="75">
        <v>0</v>
      </c>
      <c r="M199" s="74" t="s">
        <v>221</v>
      </c>
      <c r="N199" s="75">
        <v>0</v>
      </c>
      <c r="O199" s="74"/>
      <c r="P199" s="75">
        <v>0</v>
      </c>
      <c r="Q199" s="75">
        <v>0</v>
      </c>
      <c r="R199" s="75">
        <v>0</v>
      </c>
      <c r="S199" s="75">
        <v>0</v>
      </c>
      <c r="T199" s="75">
        <v>0</v>
      </c>
      <c r="U199" s="74"/>
      <c r="V199" s="75">
        <v>0</v>
      </c>
      <c r="W199" s="75">
        <v>0</v>
      </c>
      <c r="X199" s="74"/>
      <c r="Y199" s="75">
        <v>0</v>
      </c>
      <c r="Z199" s="75">
        <v>0</v>
      </c>
      <c r="AA199" s="75">
        <v>0</v>
      </c>
      <c r="AB199" s="74"/>
      <c r="AC199" s="75">
        <v>0</v>
      </c>
      <c r="AD199" s="74"/>
      <c r="AE199" s="75">
        <v>0</v>
      </c>
      <c r="AF199" s="74"/>
      <c r="AG199" s="75">
        <v>0</v>
      </c>
      <c r="AH199" s="75">
        <v>0</v>
      </c>
      <c r="AI199" s="74"/>
      <c r="AJ199" s="75">
        <v>0</v>
      </c>
      <c r="AK199" s="75">
        <v>0</v>
      </c>
      <c r="AL199" s="75">
        <v>0</v>
      </c>
      <c r="AM199" s="74"/>
      <c r="AN199" s="74"/>
      <c r="AO199" s="74"/>
      <c r="AP199" s="74"/>
      <c r="AQ199" s="74"/>
      <c r="AR199" s="74"/>
      <c r="AS199" s="74"/>
      <c r="AT199" s="75">
        <v>0</v>
      </c>
      <c r="AU199" s="74"/>
      <c r="AV199" s="75">
        <v>0</v>
      </c>
      <c r="AW199" s="75">
        <v>0</v>
      </c>
      <c r="AX199" s="74" t="s">
        <v>221</v>
      </c>
      <c r="AY199" s="74"/>
      <c r="AZ199" s="74"/>
      <c r="BA199" s="74"/>
      <c r="BB199" s="74"/>
      <c r="BC199" s="74"/>
      <c r="BD199" s="75">
        <v>0</v>
      </c>
      <c r="BE199" s="75">
        <v>0</v>
      </c>
      <c r="BF199" s="74" t="s">
        <v>221</v>
      </c>
      <c r="BG199" s="74"/>
      <c r="BH199" s="75">
        <v>0</v>
      </c>
      <c r="BI199" s="75">
        <v>0</v>
      </c>
      <c r="BJ199" s="74"/>
      <c r="BK199" s="75">
        <v>0</v>
      </c>
      <c r="BL199" s="75">
        <v>0</v>
      </c>
      <c r="BM199" s="74"/>
      <c r="BN199" s="75">
        <v>0</v>
      </c>
      <c r="BO199" s="74"/>
      <c r="BP199" s="74"/>
      <c r="BQ199" s="75">
        <v>0</v>
      </c>
      <c r="BR199" s="74" t="s">
        <v>221</v>
      </c>
      <c r="BS199" s="75">
        <v>0</v>
      </c>
      <c r="BT199" s="75">
        <v>0</v>
      </c>
      <c r="BU199" s="74" t="s">
        <v>221</v>
      </c>
      <c r="BV199" s="74"/>
      <c r="BW199" s="75">
        <v>0</v>
      </c>
      <c r="BX199" s="74" t="s">
        <v>221</v>
      </c>
      <c r="BY199" s="74"/>
      <c r="BZ199" s="75">
        <v>0</v>
      </c>
      <c r="CA199" s="75">
        <v>0</v>
      </c>
      <c r="CB199" s="74"/>
      <c r="CC199" s="75">
        <v>0</v>
      </c>
      <c r="CD199" s="75">
        <v>0</v>
      </c>
      <c r="CE199" s="75">
        <v>0</v>
      </c>
      <c r="CF199" s="74"/>
      <c r="CG199" s="74"/>
      <c r="CH199" s="74"/>
      <c r="CI199" s="75">
        <v>0</v>
      </c>
      <c r="CJ199" s="75">
        <v>0</v>
      </c>
      <c r="CK199" s="75">
        <v>0</v>
      </c>
    </row>
    <row r="200" spans="1:89" ht="15" customHeight="1">
      <c r="A200" s="72" t="s">
        <v>199</v>
      </c>
      <c r="B200" s="72"/>
      <c r="C200" s="72"/>
      <c r="D200" s="73">
        <v>2768.3908200000001</v>
      </c>
      <c r="E200" s="73">
        <v>0</v>
      </c>
      <c r="F200" s="73">
        <v>0.50670000000000004</v>
      </c>
      <c r="G200" s="73">
        <v>21.489570000000001</v>
      </c>
      <c r="H200" s="72"/>
      <c r="I200" s="72"/>
      <c r="J200" s="72" t="s">
        <v>221</v>
      </c>
      <c r="K200" s="73">
        <v>18.401889137203099</v>
      </c>
      <c r="L200" s="73">
        <v>0.91395175329519995</v>
      </c>
      <c r="M200" s="73">
        <v>149.18444974534199</v>
      </c>
      <c r="N200" s="73">
        <v>6.2579005995068798E-2</v>
      </c>
      <c r="O200" s="72"/>
      <c r="P200" s="73">
        <v>0.122842031827276</v>
      </c>
      <c r="Q200" s="73">
        <v>0</v>
      </c>
      <c r="R200" s="73">
        <v>0</v>
      </c>
      <c r="S200" s="73">
        <v>7.7035998948935802</v>
      </c>
      <c r="T200" s="73">
        <v>0</v>
      </c>
      <c r="U200" s="72"/>
      <c r="V200" s="73">
        <v>0</v>
      </c>
      <c r="W200" s="72" t="s">
        <v>221</v>
      </c>
      <c r="X200" s="72" t="s">
        <v>221</v>
      </c>
      <c r="Y200" s="73">
        <v>196.6842</v>
      </c>
      <c r="Z200" s="73">
        <v>0</v>
      </c>
      <c r="AA200" s="73">
        <v>0</v>
      </c>
      <c r="AB200" s="72"/>
      <c r="AC200" s="73">
        <v>7.5550534480762597</v>
      </c>
      <c r="AD200" s="72"/>
      <c r="AE200" s="73">
        <v>4.8159288821518498</v>
      </c>
      <c r="AF200" s="73">
        <v>2.4863484999999999E-3</v>
      </c>
      <c r="AG200" s="72" t="s">
        <v>221</v>
      </c>
      <c r="AH200" s="73">
        <v>25.9946847342</v>
      </c>
      <c r="AI200" s="73">
        <v>2.4867374005305001</v>
      </c>
      <c r="AJ200" s="73">
        <v>0</v>
      </c>
      <c r="AK200" s="73">
        <v>0.110115538573508</v>
      </c>
      <c r="AL200" s="73">
        <v>0</v>
      </c>
      <c r="AM200" s="72"/>
      <c r="AN200" s="72"/>
      <c r="AO200" s="72"/>
      <c r="AP200" s="72" t="s">
        <v>221</v>
      </c>
      <c r="AQ200" s="72"/>
      <c r="AR200" s="73">
        <v>0</v>
      </c>
      <c r="AS200" s="73">
        <v>680.15297264000003</v>
      </c>
      <c r="AT200" s="73">
        <v>2.70113716103043</v>
      </c>
      <c r="AU200" s="72"/>
      <c r="AV200" s="73">
        <v>7.7965164500967603</v>
      </c>
      <c r="AW200" s="73">
        <v>1855.8150886393501</v>
      </c>
      <c r="AX200" s="72" t="s">
        <v>221</v>
      </c>
      <c r="AY200" s="73">
        <v>43.195919549604596</v>
      </c>
      <c r="AZ200" s="73">
        <v>2.6437706270627102</v>
      </c>
      <c r="BA200" s="72"/>
      <c r="BB200" s="73">
        <v>1901.7</v>
      </c>
      <c r="BC200" s="72"/>
      <c r="BD200" s="73">
        <v>1.29619709976018E-2</v>
      </c>
      <c r="BE200" s="73">
        <v>7.8695255474452601</v>
      </c>
      <c r="BF200" s="72" t="s">
        <v>221</v>
      </c>
      <c r="BG200" s="72"/>
      <c r="BH200" s="73">
        <v>1.01932852</v>
      </c>
      <c r="BI200" s="73">
        <v>2.4149488345758301E-2</v>
      </c>
      <c r="BJ200" s="73">
        <v>1.9944582552764101</v>
      </c>
      <c r="BK200" s="73">
        <v>0</v>
      </c>
      <c r="BL200" s="73">
        <v>0</v>
      </c>
      <c r="BM200" s="72"/>
      <c r="BN200" s="72"/>
      <c r="BO200" s="72" t="s">
        <v>221</v>
      </c>
      <c r="BP200" s="73">
        <v>1.022</v>
      </c>
      <c r="BQ200" s="72" t="s">
        <v>221</v>
      </c>
      <c r="BR200" s="72" t="s">
        <v>221</v>
      </c>
      <c r="BS200" s="73">
        <v>0.11389875000000001</v>
      </c>
      <c r="BT200" s="73">
        <v>0</v>
      </c>
      <c r="BU200" s="73">
        <v>47.285193713474598</v>
      </c>
      <c r="BV200" s="72"/>
      <c r="BW200" s="73">
        <v>908.38560000000098</v>
      </c>
      <c r="BX200" s="73">
        <v>172</v>
      </c>
      <c r="BY200" s="72"/>
      <c r="BZ200" s="73">
        <v>5.9672759516494498</v>
      </c>
      <c r="CA200" s="73">
        <v>151.84388169044101</v>
      </c>
      <c r="CB200" s="72"/>
      <c r="CC200" s="73">
        <v>3946.53718338626</v>
      </c>
      <c r="CD200" s="73">
        <v>7.7965164500967603</v>
      </c>
      <c r="CE200" s="73">
        <v>2076.5239791928602</v>
      </c>
      <c r="CF200" s="72"/>
      <c r="CG200" s="72"/>
      <c r="CH200" s="72"/>
      <c r="CI200" s="73">
        <v>18.401889137203099</v>
      </c>
      <c r="CJ200" s="73">
        <v>2631.0874034247699</v>
      </c>
      <c r="CK200" s="73">
        <v>8838.1581292332703</v>
      </c>
    </row>
    <row r="201" spans="1:89" ht="15" customHeight="1">
      <c r="A201" s="72" t="s">
        <v>336</v>
      </c>
      <c r="B201" s="74"/>
      <c r="C201" s="74"/>
      <c r="D201" s="75">
        <v>0</v>
      </c>
      <c r="E201" s="74"/>
      <c r="F201" s="75">
        <v>0</v>
      </c>
      <c r="G201" s="74"/>
      <c r="H201" s="74"/>
      <c r="I201" s="74"/>
      <c r="J201" s="74"/>
      <c r="K201" s="75">
        <v>0</v>
      </c>
      <c r="L201" s="75">
        <v>0</v>
      </c>
      <c r="M201" s="74" t="s">
        <v>221</v>
      </c>
      <c r="N201" s="75">
        <v>0</v>
      </c>
      <c r="O201" s="74"/>
      <c r="P201" s="75">
        <v>0</v>
      </c>
      <c r="Q201" s="75">
        <v>0</v>
      </c>
      <c r="R201" s="75">
        <v>0</v>
      </c>
      <c r="S201" s="75">
        <v>0</v>
      </c>
      <c r="T201" s="75">
        <v>0</v>
      </c>
      <c r="U201" s="74"/>
      <c r="V201" s="75">
        <v>0</v>
      </c>
      <c r="W201" s="75">
        <v>0</v>
      </c>
      <c r="X201" s="74" t="s">
        <v>221</v>
      </c>
      <c r="Y201" s="75">
        <v>0</v>
      </c>
      <c r="Z201" s="75">
        <v>0</v>
      </c>
      <c r="AA201" s="75">
        <v>0</v>
      </c>
      <c r="AB201" s="74"/>
      <c r="AC201" s="75">
        <v>0</v>
      </c>
      <c r="AD201" s="74"/>
      <c r="AE201" s="75">
        <v>0</v>
      </c>
      <c r="AF201" s="74"/>
      <c r="AG201" s="75">
        <v>0</v>
      </c>
      <c r="AH201" s="75">
        <v>0</v>
      </c>
      <c r="AI201" s="74"/>
      <c r="AJ201" s="75">
        <v>0</v>
      </c>
      <c r="AK201" s="75">
        <v>0</v>
      </c>
      <c r="AL201" s="75">
        <v>0</v>
      </c>
      <c r="AM201" s="74"/>
      <c r="AN201" s="74"/>
      <c r="AO201" s="74"/>
      <c r="AP201" s="74"/>
      <c r="AQ201" s="74"/>
      <c r="AR201" s="74"/>
      <c r="AS201" s="74"/>
      <c r="AT201" s="75">
        <v>0</v>
      </c>
      <c r="AU201" s="74"/>
      <c r="AV201" s="75">
        <v>0</v>
      </c>
      <c r="AW201" s="75">
        <v>0</v>
      </c>
      <c r="AX201" s="74" t="s">
        <v>221</v>
      </c>
      <c r="AY201" s="74"/>
      <c r="AZ201" s="74"/>
      <c r="BA201" s="74"/>
      <c r="BB201" s="74"/>
      <c r="BC201" s="74"/>
      <c r="BD201" s="75">
        <v>0</v>
      </c>
      <c r="BE201" s="75">
        <v>0</v>
      </c>
      <c r="BF201" s="74" t="s">
        <v>221</v>
      </c>
      <c r="BG201" s="74"/>
      <c r="BH201" s="75">
        <v>0</v>
      </c>
      <c r="BI201" s="75">
        <v>0</v>
      </c>
      <c r="BJ201" s="74"/>
      <c r="BK201" s="75">
        <v>0</v>
      </c>
      <c r="BL201" s="75">
        <v>0</v>
      </c>
      <c r="BM201" s="74"/>
      <c r="BN201" s="75">
        <v>0</v>
      </c>
      <c r="BO201" s="74"/>
      <c r="BP201" s="74"/>
      <c r="BQ201" s="75">
        <v>0</v>
      </c>
      <c r="BR201" s="74" t="s">
        <v>221</v>
      </c>
      <c r="BS201" s="75">
        <v>0</v>
      </c>
      <c r="BT201" s="75">
        <v>0</v>
      </c>
      <c r="BU201" s="75">
        <v>0</v>
      </c>
      <c r="BV201" s="74"/>
      <c r="BW201" s="75">
        <v>0</v>
      </c>
      <c r="BX201" s="74"/>
      <c r="BY201" s="74"/>
      <c r="BZ201" s="75">
        <v>0</v>
      </c>
      <c r="CA201" s="75">
        <v>0</v>
      </c>
      <c r="CB201" s="74"/>
      <c r="CC201" s="75">
        <v>0</v>
      </c>
      <c r="CD201" s="75">
        <v>0</v>
      </c>
      <c r="CE201" s="75">
        <v>0</v>
      </c>
      <c r="CF201" s="74"/>
      <c r="CG201" s="74"/>
      <c r="CH201" s="74"/>
      <c r="CI201" s="75">
        <v>0</v>
      </c>
      <c r="CJ201" s="75">
        <v>0</v>
      </c>
      <c r="CK201" s="75">
        <v>0</v>
      </c>
    </row>
    <row r="202" spans="1:89" ht="15" customHeight="1">
      <c r="A202" s="72" t="s">
        <v>337</v>
      </c>
      <c r="B202" s="72"/>
      <c r="C202" s="72"/>
      <c r="D202" s="73">
        <v>0</v>
      </c>
      <c r="E202" s="72"/>
      <c r="F202" s="73">
        <v>0</v>
      </c>
      <c r="G202" s="72"/>
      <c r="H202" s="72"/>
      <c r="I202" s="72"/>
      <c r="J202" s="72"/>
      <c r="K202" s="73">
        <v>0</v>
      </c>
      <c r="L202" s="73">
        <v>0</v>
      </c>
      <c r="M202" s="72" t="s">
        <v>221</v>
      </c>
      <c r="N202" s="73">
        <v>0</v>
      </c>
      <c r="O202" s="72"/>
      <c r="P202" s="73">
        <v>0</v>
      </c>
      <c r="Q202" s="73">
        <v>0</v>
      </c>
      <c r="R202" s="73">
        <v>0</v>
      </c>
      <c r="S202" s="73">
        <v>0</v>
      </c>
      <c r="T202" s="73">
        <v>0</v>
      </c>
      <c r="U202" s="72"/>
      <c r="V202" s="73">
        <v>0</v>
      </c>
      <c r="W202" s="73">
        <v>0</v>
      </c>
      <c r="X202" s="72"/>
      <c r="Y202" s="73">
        <v>0</v>
      </c>
      <c r="Z202" s="73">
        <v>0</v>
      </c>
      <c r="AA202" s="73">
        <v>0</v>
      </c>
      <c r="AB202" s="72"/>
      <c r="AC202" s="73">
        <v>0</v>
      </c>
      <c r="AD202" s="72"/>
      <c r="AE202" s="73">
        <v>0</v>
      </c>
      <c r="AF202" s="72"/>
      <c r="AG202" s="72" t="s">
        <v>221</v>
      </c>
      <c r="AH202" s="73">
        <v>0</v>
      </c>
      <c r="AI202" s="72"/>
      <c r="AJ202" s="73">
        <v>0</v>
      </c>
      <c r="AK202" s="73">
        <v>0</v>
      </c>
      <c r="AL202" s="73">
        <v>0</v>
      </c>
      <c r="AM202" s="72"/>
      <c r="AN202" s="72"/>
      <c r="AO202" s="72"/>
      <c r="AP202" s="72"/>
      <c r="AQ202" s="72"/>
      <c r="AR202" s="72"/>
      <c r="AS202" s="72"/>
      <c r="AT202" s="73">
        <v>0</v>
      </c>
      <c r="AU202" s="72"/>
      <c r="AV202" s="73">
        <v>0</v>
      </c>
      <c r="AW202" s="73">
        <v>0</v>
      </c>
      <c r="AX202" s="73">
        <v>0</v>
      </c>
      <c r="AY202" s="72"/>
      <c r="AZ202" s="72"/>
      <c r="BA202" s="72"/>
      <c r="BB202" s="72"/>
      <c r="BC202" s="72"/>
      <c r="BD202" s="73">
        <v>0</v>
      </c>
      <c r="BE202" s="73">
        <v>0</v>
      </c>
      <c r="BF202" s="72" t="s">
        <v>221</v>
      </c>
      <c r="BG202" s="72"/>
      <c r="BH202" s="73">
        <v>0</v>
      </c>
      <c r="BI202" s="72"/>
      <c r="BJ202" s="72"/>
      <c r="BK202" s="73">
        <v>0</v>
      </c>
      <c r="BL202" s="73">
        <v>0</v>
      </c>
      <c r="BM202" s="72"/>
      <c r="BN202" s="73">
        <v>0</v>
      </c>
      <c r="BO202" s="72"/>
      <c r="BP202" s="72"/>
      <c r="BQ202" s="73">
        <v>0</v>
      </c>
      <c r="BR202" s="72" t="s">
        <v>221</v>
      </c>
      <c r="BS202" s="73">
        <v>0</v>
      </c>
      <c r="BT202" s="73">
        <v>0</v>
      </c>
      <c r="BU202" s="73">
        <v>0.34333815909549598</v>
      </c>
      <c r="BV202" s="72"/>
      <c r="BW202" s="72" t="s">
        <v>221</v>
      </c>
      <c r="BX202" s="72" t="s">
        <v>221</v>
      </c>
      <c r="BY202" s="72"/>
      <c r="BZ202" s="73">
        <v>0</v>
      </c>
      <c r="CA202" s="73">
        <v>0</v>
      </c>
      <c r="CB202" s="72"/>
      <c r="CC202" s="73">
        <v>0</v>
      </c>
      <c r="CD202" s="73">
        <v>0</v>
      </c>
      <c r="CE202" s="73">
        <v>0</v>
      </c>
      <c r="CF202" s="72"/>
      <c r="CG202" s="72"/>
      <c r="CH202" s="72"/>
      <c r="CI202" s="73">
        <v>0</v>
      </c>
      <c r="CJ202" s="73">
        <v>0.34333815909549598</v>
      </c>
      <c r="CK202" s="73">
        <v>0.34333815909549598</v>
      </c>
    </row>
    <row r="203" spans="1:89" s="79" customFormat="1" ht="15" customHeight="1">
      <c r="A203" s="76" t="s">
        <v>200</v>
      </c>
      <c r="B203" s="77">
        <v>0.35075899530496701</v>
      </c>
      <c r="C203" s="77">
        <v>83.743016759776495</v>
      </c>
      <c r="D203" s="77">
        <v>94.214160000000007</v>
      </c>
      <c r="E203" s="77">
        <v>0.1</v>
      </c>
      <c r="F203" s="77">
        <v>0.75619999999999998</v>
      </c>
      <c r="G203" s="77">
        <v>2384.3709899999999</v>
      </c>
      <c r="H203" s="78"/>
      <c r="I203" s="77">
        <v>167.10873208951</v>
      </c>
      <c r="J203" s="77">
        <v>0.123531135119106</v>
      </c>
      <c r="K203" s="77">
        <v>5451.1103921468903</v>
      </c>
      <c r="L203" s="77">
        <v>552.84755036060699</v>
      </c>
      <c r="M203" s="78" t="s">
        <v>221</v>
      </c>
      <c r="N203" s="77">
        <v>0.310391869735541</v>
      </c>
      <c r="O203" s="78"/>
      <c r="P203" s="77">
        <v>720.26456568725803</v>
      </c>
      <c r="Q203" s="77">
        <v>38.829857803952599</v>
      </c>
      <c r="R203" s="77">
        <v>0</v>
      </c>
      <c r="S203" s="77">
        <v>237.15257948672999</v>
      </c>
      <c r="T203" s="77">
        <v>44.434279739928797</v>
      </c>
      <c r="U203" s="77">
        <v>169.9843965</v>
      </c>
      <c r="V203" s="77">
        <v>11.533950000000001</v>
      </c>
      <c r="W203" s="77">
        <v>161.822037895264</v>
      </c>
      <c r="X203" s="77">
        <v>8517.3242139474096</v>
      </c>
      <c r="Y203" s="77">
        <v>3804.9893999999999</v>
      </c>
      <c r="Z203" s="77">
        <v>164.0215554417</v>
      </c>
      <c r="AA203" s="77">
        <v>34.236636511628099</v>
      </c>
      <c r="AB203" s="77">
        <v>9.8958362397192996</v>
      </c>
      <c r="AC203" s="77">
        <v>395.87032763477799</v>
      </c>
      <c r="AD203" s="77">
        <v>7.8586569119606002</v>
      </c>
      <c r="AE203" s="77">
        <v>62.054427891333702</v>
      </c>
      <c r="AF203" s="77">
        <v>1.6559554681999999</v>
      </c>
      <c r="AG203" s="77">
        <v>2054.2572</v>
      </c>
      <c r="AH203" s="77">
        <v>2327.9309569683001</v>
      </c>
      <c r="AI203" s="77">
        <v>21.593169761273199</v>
      </c>
      <c r="AJ203" s="77">
        <v>60.887360000000001</v>
      </c>
      <c r="AK203" s="77">
        <v>4.6861790393013099</v>
      </c>
      <c r="AL203" s="78" t="s">
        <v>221</v>
      </c>
      <c r="AM203" s="78"/>
      <c r="AN203" s="77">
        <v>8.3699999999999997E-2</v>
      </c>
      <c r="AO203" s="77">
        <v>2.4281999999999999</v>
      </c>
      <c r="AP203" s="77">
        <v>0.35227392820657299</v>
      </c>
      <c r="AQ203" s="77">
        <v>0.50007575571292995</v>
      </c>
      <c r="AR203" s="78" t="s">
        <v>221</v>
      </c>
      <c r="AS203" s="77">
        <v>1.881035</v>
      </c>
      <c r="AT203" s="77">
        <v>3933.2160154271501</v>
      </c>
      <c r="AU203" s="78"/>
      <c r="AV203" s="77">
        <v>149.74841028476601</v>
      </c>
      <c r="AW203" s="77">
        <v>36.567760877167601</v>
      </c>
      <c r="AX203" s="77">
        <v>6784.6336199999996</v>
      </c>
      <c r="AY203" s="77">
        <v>1.7453831577374701</v>
      </c>
      <c r="AZ203" s="77">
        <v>0</v>
      </c>
      <c r="BA203" s="77">
        <v>0.12841110666483499</v>
      </c>
      <c r="BB203" s="77">
        <v>355.3</v>
      </c>
      <c r="BC203" s="77">
        <v>36.561129999999999</v>
      </c>
      <c r="BD203" s="77">
        <v>0.29464598695564498</v>
      </c>
      <c r="BE203" s="77">
        <v>3451.72787408759</v>
      </c>
      <c r="BF203" s="78" t="s">
        <v>221</v>
      </c>
      <c r="BG203" s="77">
        <v>795.106867744385</v>
      </c>
      <c r="BH203" s="77">
        <v>90.267711195433506</v>
      </c>
      <c r="BI203" s="77">
        <v>6.2868968232734801</v>
      </c>
      <c r="BJ203" s="78"/>
      <c r="BK203" s="77">
        <v>369.32922000000002</v>
      </c>
      <c r="BL203" s="77">
        <v>2.586033</v>
      </c>
      <c r="BM203" s="78"/>
      <c r="BN203" s="77">
        <v>69.856099888178406</v>
      </c>
      <c r="BO203" s="78"/>
      <c r="BP203" s="77">
        <v>0.45300000000000001</v>
      </c>
      <c r="BQ203" s="77">
        <v>1671.6645554894901</v>
      </c>
      <c r="BR203" s="77">
        <v>624.83368719037503</v>
      </c>
      <c r="BS203" s="77">
        <v>26.85009393</v>
      </c>
      <c r="BT203" s="77">
        <v>43</v>
      </c>
      <c r="BU203" s="78" t="s">
        <v>221</v>
      </c>
      <c r="BV203" s="77">
        <v>19</v>
      </c>
      <c r="BW203" s="77">
        <v>3578.9144000000001</v>
      </c>
      <c r="BX203" s="77">
        <v>3572</v>
      </c>
      <c r="BY203" s="77">
        <v>815</v>
      </c>
      <c r="BZ203" s="77">
        <v>152.50759438315399</v>
      </c>
      <c r="CA203" s="77">
        <v>26.5897406703101</v>
      </c>
      <c r="CB203" s="78"/>
      <c r="CC203" s="77">
        <v>38238.968862540198</v>
      </c>
      <c r="CD203" s="77">
        <v>149.74841028476601</v>
      </c>
      <c r="CE203" s="77">
        <v>8794.8974503657591</v>
      </c>
      <c r="CF203" s="77">
        <v>83.743016759776495</v>
      </c>
      <c r="CG203" s="78"/>
      <c r="CH203" s="77">
        <v>0.35075899530496701</v>
      </c>
      <c r="CI203" s="77">
        <v>6469.7802542363997</v>
      </c>
      <c r="CJ203" s="77">
        <v>110.05027892308399</v>
      </c>
      <c r="CK203" s="77">
        <v>54026.636367158797</v>
      </c>
    </row>
    <row r="204" spans="1:89" ht="15" customHeight="1">
      <c r="A204" s="72" t="s">
        <v>201</v>
      </c>
      <c r="B204" s="72"/>
      <c r="C204" s="72"/>
      <c r="D204" s="73">
        <v>0</v>
      </c>
      <c r="E204" s="73">
        <v>39.14</v>
      </c>
      <c r="F204" s="73">
        <v>0</v>
      </c>
      <c r="G204" s="72" t="s">
        <v>221</v>
      </c>
      <c r="H204" s="72"/>
      <c r="I204" s="72"/>
      <c r="J204" s="72"/>
      <c r="K204" s="73">
        <v>0</v>
      </c>
      <c r="L204" s="73">
        <v>0</v>
      </c>
      <c r="M204" s="72" t="s">
        <v>221</v>
      </c>
      <c r="N204" s="73">
        <v>0</v>
      </c>
      <c r="O204" s="72"/>
      <c r="P204" s="73">
        <v>0</v>
      </c>
      <c r="Q204" s="73">
        <v>0</v>
      </c>
      <c r="R204" s="73">
        <v>0</v>
      </c>
      <c r="S204" s="72" t="s">
        <v>221</v>
      </c>
      <c r="T204" s="73">
        <v>0</v>
      </c>
      <c r="U204" s="72"/>
      <c r="V204" s="72" t="s">
        <v>221</v>
      </c>
      <c r="W204" s="73">
        <v>0</v>
      </c>
      <c r="X204" s="72" t="s">
        <v>221</v>
      </c>
      <c r="Y204" s="73">
        <v>25.496099999999998</v>
      </c>
      <c r="Z204" s="73">
        <v>0</v>
      </c>
      <c r="AA204" s="73">
        <v>0</v>
      </c>
      <c r="AB204" s="72"/>
      <c r="AC204" s="73">
        <v>0</v>
      </c>
      <c r="AD204" s="72"/>
      <c r="AE204" s="73">
        <v>6.1580729968499099</v>
      </c>
      <c r="AF204" s="73">
        <v>1.36937E-3</v>
      </c>
      <c r="AG204" s="73">
        <v>0</v>
      </c>
      <c r="AH204" s="73">
        <v>3.1392182393999999</v>
      </c>
      <c r="AI204" s="72"/>
      <c r="AJ204" s="73">
        <v>0</v>
      </c>
      <c r="AK204" s="73">
        <v>0</v>
      </c>
      <c r="AL204" s="73">
        <v>0</v>
      </c>
      <c r="AM204" s="72"/>
      <c r="AN204" s="72"/>
      <c r="AO204" s="72"/>
      <c r="AP204" s="72"/>
      <c r="AQ204" s="72"/>
      <c r="AR204" s="72"/>
      <c r="AS204" s="73">
        <v>11.136851999999999</v>
      </c>
      <c r="AT204" s="73">
        <v>6.1932669217309999E-2</v>
      </c>
      <c r="AU204" s="72"/>
      <c r="AV204" s="73">
        <v>0</v>
      </c>
      <c r="AW204" s="73">
        <v>0</v>
      </c>
      <c r="AX204" s="72" t="s">
        <v>221</v>
      </c>
      <c r="AY204" s="72"/>
      <c r="AZ204" s="73">
        <v>0</v>
      </c>
      <c r="BA204" s="73">
        <v>2.1277421743882599</v>
      </c>
      <c r="BB204" s="72"/>
      <c r="BC204" s="72"/>
      <c r="BD204" s="73">
        <v>1.6435439406504301E-3</v>
      </c>
      <c r="BE204" s="73">
        <v>0.14256386861313899</v>
      </c>
      <c r="BF204" s="72" t="s">
        <v>221</v>
      </c>
      <c r="BG204" s="72"/>
      <c r="BH204" s="73">
        <v>5.9972499999999998E-2</v>
      </c>
      <c r="BI204" s="73">
        <v>0</v>
      </c>
      <c r="BJ204" s="72"/>
      <c r="BK204" s="73">
        <v>0</v>
      </c>
      <c r="BL204" s="73">
        <v>0</v>
      </c>
      <c r="BM204" s="72"/>
      <c r="BN204" s="73">
        <v>0.345394807852551</v>
      </c>
      <c r="BO204" s="72" t="s">
        <v>221</v>
      </c>
      <c r="BP204" s="72"/>
      <c r="BQ204" s="73">
        <v>0</v>
      </c>
      <c r="BR204" s="72" t="s">
        <v>221</v>
      </c>
      <c r="BS204" s="73">
        <v>0</v>
      </c>
      <c r="BT204" s="73">
        <v>0</v>
      </c>
      <c r="BU204" s="72" t="s">
        <v>221</v>
      </c>
      <c r="BV204" s="72"/>
      <c r="BW204" s="73">
        <v>34.337600000000002</v>
      </c>
      <c r="BX204" s="72" t="s">
        <v>221</v>
      </c>
      <c r="BY204" s="72"/>
      <c r="BZ204" s="73">
        <v>47.4288280851788</v>
      </c>
      <c r="CA204" s="73">
        <v>0</v>
      </c>
      <c r="CB204" s="72"/>
      <c r="CC204" s="73">
        <v>63.175454608013197</v>
      </c>
      <c r="CD204" s="73">
        <v>0</v>
      </c>
      <c r="CE204" s="73">
        <v>6.1932669217309999E-2</v>
      </c>
      <c r="CF204" s="72"/>
      <c r="CG204" s="72"/>
      <c r="CH204" s="72"/>
      <c r="CI204" s="73">
        <v>0</v>
      </c>
      <c r="CJ204" s="73">
        <v>11.4822468078525</v>
      </c>
      <c r="CK204" s="73">
        <v>122.14846217026199</v>
      </c>
    </row>
    <row r="205" spans="1:89" ht="15" customHeight="1">
      <c r="A205" s="72" t="s">
        <v>338</v>
      </c>
      <c r="B205" s="74"/>
      <c r="C205" s="74"/>
      <c r="D205" s="75">
        <v>0</v>
      </c>
      <c r="E205" s="74"/>
      <c r="F205" s="75">
        <v>0.58979999999999999</v>
      </c>
      <c r="G205" s="75">
        <v>0.84987000000000001</v>
      </c>
      <c r="H205" s="74"/>
      <c r="I205" s="74"/>
      <c r="J205" s="74"/>
      <c r="K205" s="75">
        <v>1.9802806741352299</v>
      </c>
      <c r="L205" s="75">
        <v>0</v>
      </c>
      <c r="M205" s="74" t="s">
        <v>221</v>
      </c>
      <c r="N205" s="75">
        <v>0</v>
      </c>
      <c r="O205" s="74"/>
      <c r="P205" s="75">
        <v>0</v>
      </c>
      <c r="Q205" s="75">
        <v>0.82828008994400004</v>
      </c>
      <c r="R205" s="75">
        <v>0</v>
      </c>
      <c r="S205" s="75">
        <v>0</v>
      </c>
      <c r="T205" s="75">
        <v>0</v>
      </c>
      <c r="U205" s="74"/>
      <c r="V205" s="74" t="s">
        <v>221</v>
      </c>
      <c r="W205" s="75">
        <v>0</v>
      </c>
      <c r="X205" s="74" t="s">
        <v>221</v>
      </c>
      <c r="Y205" s="75">
        <v>0</v>
      </c>
      <c r="Z205" s="75">
        <v>0</v>
      </c>
      <c r="AA205" s="75">
        <v>0</v>
      </c>
      <c r="AB205" s="74"/>
      <c r="AC205" s="75">
        <v>0</v>
      </c>
      <c r="AD205" s="74"/>
      <c r="AE205" s="75">
        <v>0</v>
      </c>
      <c r="AF205" s="74"/>
      <c r="AG205" s="75">
        <v>0</v>
      </c>
      <c r="AH205" s="75">
        <v>76.566834058500007</v>
      </c>
      <c r="AI205" s="74"/>
      <c r="AJ205" s="75">
        <v>46.869500000000002</v>
      </c>
      <c r="AK205" s="75">
        <v>0</v>
      </c>
      <c r="AL205" s="75">
        <v>0</v>
      </c>
      <c r="AM205" s="74"/>
      <c r="AN205" s="74"/>
      <c r="AO205" s="74" t="s">
        <v>221</v>
      </c>
      <c r="AP205" s="74" t="s">
        <v>221</v>
      </c>
      <c r="AQ205" s="75">
        <v>4.8116962086138604E-3</v>
      </c>
      <c r="AR205" s="74"/>
      <c r="AS205" s="75">
        <v>0</v>
      </c>
      <c r="AT205" s="75">
        <v>7.7789586977000001E-3</v>
      </c>
      <c r="AU205" s="74"/>
      <c r="AV205" s="75">
        <v>0</v>
      </c>
      <c r="AW205" s="75">
        <v>0</v>
      </c>
      <c r="AX205" s="74" t="s">
        <v>221</v>
      </c>
      <c r="AY205" s="74"/>
      <c r="AZ205" s="74"/>
      <c r="BA205" s="74"/>
      <c r="BB205" s="74"/>
      <c r="BC205" s="74"/>
      <c r="BD205" s="75">
        <v>0</v>
      </c>
      <c r="BE205" s="75">
        <v>26.231751824817501</v>
      </c>
      <c r="BF205" s="74" t="s">
        <v>221</v>
      </c>
      <c r="BG205" s="74"/>
      <c r="BH205" s="75">
        <v>25.903788219670201</v>
      </c>
      <c r="BI205" s="75">
        <v>0</v>
      </c>
      <c r="BJ205" s="74"/>
      <c r="BK205" s="75">
        <v>0</v>
      </c>
      <c r="BL205" s="75">
        <v>0</v>
      </c>
      <c r="BM205" s="74"/>
      <c r="BN205" s="75">
        <v>0</v>
      </c>
      <c r="BO205" s="74" t="s">
        <v>221</v>
      </c>
      <c r="BP205" s="74"/>
      <c r="BQ205" s="75">
        <v>0</v>
      </c>
      <c r="BR205" s="74" t="s">
        <v>221</v>
      </c>
      <c r="BS205" s="75">
        <v>0</v>
      </c>
      <c r="BT205" s="75">
        <v>0</v>
      </c>
      <c r="BU205" s="75">
        <v>0</v>
      </c>
      <c r="BV205" s="74"/>
      <c r="BW205" s="75">
        <v>20.290400000000002</v>
      </c>
      <c r="BX205" s="74" t="s">
        <v>221</v>
      </c>
      <c r="BY205" s="74"/>
      <c r="BZ205" s="75">
        <v>46.869500000000002</v>
      </c>
      <c r="CA205" s="75">
        <v>0</v>
      </c>
      <c r="CB205" s="74"/>
      <c r="CC205" s="75">
        <v>151.26553588914001</v>
      </c>
      <c r="CD205" s="75">
        <v>0</v>
      </c>
      <c r="CE205" s="75">
        <v>7.7789586977000001E-3</v>
      </c>
      <c r="CF205" s="74"/>
      <c r="CG205" s="74"/>
      <c r="CH205" s="74"/>
      <c r="CI205" s="75">
        <v>1.9802806741352299</v>
      </c>
      <c r="CJ205" s="75">
        <v>0</v>
      </c>
      <c r="CK205" s="75">
        <v>200.123095521973</v>
      </c>
    </row>
    <row r="206" spans="1:89" ht="15" customHeight="1">
      <c r="A206" s="72" t="s">
        <v>339</v>
      </c>
      <c r="B206" s="72"/>
      <c r="C206" s="73">
        <v>10.782122905027901</v>
      </c>
      <c r="D206" s="72" t="s">
        <v>221</v>
      </c>
      <c r="E206" s="72"/>
      <c r="F206" s="73">
        <v>0</v>
      </c>
      <c r="G206" s="72"/>
      <c r="H206" s="72"/>
      <c r="I206" s="72"/>
      <c r="J206" s="72"/>
      <c r="K206" s="73">
        <v>-7.0295911452449997E-2</v>
      </c>
      <c r="L206" s="73">
        <v>0.13678189505098201</v>
      </c>
      <c r="M206" s="72" t="s">
        <v>221</v>
      </c>
      <c r="N206" s="73">
        <v>0</v>
      </c>
      <c r="O206" s="72"/>
      <c r="P206" s="73">
        <v>0</v>
      </c>
      <c r="Q206" s="73">
        <v>0</v>
      </c>
      <c r="R206" s="73">
        <v>0</v>
      </c>
      <c r="S206" s="73">
        <v>0</v>
      </c>
      <c r="T206" s="73">
        <v>0</v>
      </c>
      <c r="U206" s="72"/>
      <c r="V206" s="73">
        <v>0</v>
      </c>
      <c r="W206" s="73">
        <v>0</v>
      </c>
      <c r="X206" s="72" t="s">
        <v>221</v>
      </c>
      <c r="Y206" s="73">
        <v>0</v>
      </c>
      <c r="Z206" s="73">
        <v>0</v>
      </c>
      <c r="AA206" s="73">
        <v>0</v>
      </c>
      <c r="AB206" s="72"/>
      <c r="AC206" s="73">
        <v>0</v>
      </c>
      <c r="AD206" s="72"/>
      <c r="AE206" s="73">
        <v>0</v>
      </c>
      <c r="AF206" s="72"/>
      <c r="AG206" s="73">
        <v>0</v>
      </c>
      <c r="AH206" s="73">
        <v>0</v>
      </c>
      <c r="AI206" s="72"/>
      <c r="AJ206" s="73">
        <v>0</v>
      </c>
      <c r="AK206" s="73">
        <v>0</v>
      </c>
      <c r="AL206" s="73">
        <v>0</v>
      </c>
      <c r="AM206" s="72"/>
      <c r="AN206" s="72"/>
      <c r="AO206" s="72"/>
      <c r="AP206" s="72"/>
      <c r="AQ206" s="73">
        <v>3.3326704448343E-2</v>
      </c>
      <c r="AR206" s="72"/>
      <c r="AS206" s="72"/>
      <c r="AT206" s="73">
        <v>0</v>
      </c>
      <c r="AU206" s="72"/>
      <c r="AV206" s="73">
        <v>0</v>
      </c>
      <c r="AW206" s="73">
        <v>0</v>
      </c>
      <c r="AX206" s="72" t="s">
        <v>221</v>
      </c>
      <c r="AY206" s="72"/>
      <c r="AZ206" s="72"/>
      <c r="BA206" s="72"/>
      <c r="BB206" s="72"/>
      <c r="BC206" s="72"/>
      <c r="BD206" s="73">
        <v>0</v>
      </c>
      <c r="BE206" s="73">
        <v>0</v>
      </c>
      <c r="BF206" s="72" t="s">
        <v>221</v>
      </c>
      <c r="BG206" s="72"/>
      <c r="BH206" s="72" t="s">
        <v>221</v>
      </c>
      <c r="BI206" s="73">
        <v>0</v>
      </c>
      <c r="BJ206" s="72"/>
      <c r="BK206" s="73">
        <v>0</v>
      </c>
      <c r="BL206" s="73">
        <v>0</v>
      </c>
      <c r="BM206" s="72"/>
      <c r="BN206" s="73">
        <v>0</v>
      </c>
      <c r="BO206" s="72" t="s">
        <v>221</v>
      </c>
      <c r="BP206" s="72"/>
      <c r="BQ206" s="73">
        <v>0</v>
      </c>
      <c r="BR206" s="72" t="s">
        <v>221</v>
      </c>
      <c r="BS206" s="73">
        <v>0</v>
      </c>
      <c r="BT206" s="73">
        <v>0</v>
      </c>
      <c r="BU206" s="73">
        <v>0</v>
      </c>
      <c r="BV206" s="72"/>
      <c r="BW206" s="72" t="s">
        <v>221</v>
      </c>
      <c r="BX206" s="72" t="s">
        <v>221</v>
      </c>
      <c r="BY206" s="72"/>
      <c r="BZ206" s="73">
        <v>0</v>
      </c>
      <c r="CA206" s="73">
        <v>0</v>
      </c>
      <c r="CB206" s="72"/>
      <c r="CC206" s="73">
        <v>0.170108599499325</v>
      </c>
      <c r="CD206" s="73">
        <v>0</v>
      </c>
      <c r="CE206" s="73">
        <v>0</v>
      </c>
      <c r="CF206" s="73">
        <v>10.782122905027901</v>
      </c>
      <c r="CG206" s="72"/>
      <c r="CH206" s="72"/>
      <c r="CI206" s="73">
        <v>-7.0295911452449997E-2</v>
      </c>
      <c r="CJ206" s="73">
        <v>0</v>
      </c>
      <c r="CK206" s="73">
        <v>10.8819355930748</v>
      </c>
    </row>
    <row r="207" spans="1:89" ht="15" customHeight="1">
      <c r="A207" s="72" t="s">
        <v>340</v>
      </c>
      <c r="B207" s="75">
        <v>1.68751999915784E-2</v>
      </c>
      <c r="C207" s="74"/>
      <c r="D207" s="75">
        <v>0</v>
      </c>
      <c r="E207" s="74"/>
      <c r="F207" s="75">
        <v>0</v>
      </c>
      <c r="G207" s="75">
        <v>0.36423</v>
      </c>
      <c r="H207" s="74"/>
      <c r="I207" s="74"/>
      <c r="J207" s="74"/>
      <c r="K207" s="75">
        <v>17.6041130902485</v>
      </c>
      <c r="L207" s="75">
        <v>46.232280527232</v>
      </c>
      <c r="M207" s="74" t="s">
        <v>221</v>
      </c>
      <c r="N207" s="75">
        <v>0</v>
      </c>
      <c r="O207" s="74"/>
      <c r="P207" s="75">
        <v>0</v>
      </c>
      <c r="Q207" s="75">
        <v>2.2205663522796599</v>
      </c>
      <c r="R207" s="75">
        <v>0</v>
      </c>
      <c r="S207" s="74" t="s">
        <v>221</v>
      </c>
      <c r="T207" s="75">
        <v>0</v>
      </c>
      <c r="U207" s="74"/>
      <c r="V207" s="74" t="s">
        <v>221</v>
      </c>
      <c r="W207" s="75">
        <v>0</v>
      </c>
      <c r="X207" s="74"/>
      <c r="Y207" s="75">
        <v>0</v>
      </c>
      <c r="Z207" s="75">
        <v>0</v>
      </c>
      <c r="AA207" s="75">
        <v>0</v>
      </c>
      <c r="AB207" s="74"/>
      <c r="AC207" s="75">
        <v>1.6640142013661099</v>
      </c>
      <c r="AD207" s="74"/>
      <c r="AE207" s="75">
        <v>0</v>
      </c>
      <c r="AF207" s="74"/>
      <c r="AG207" s="75">
        <v>0</v>
      </c>
      <c r="AH207" s="75">
        <v>0</v>
      </c>
      <c r="AI207" s="74"/>
      <c r="AJ207" s="75">
        <v>5.9960000000000004</v>
      </c>
      <c r="AK207" s="75">
        <v>0</v>
      </c>
      <c r="AL207" s="75">
        <v>0</v>
      </c>
      <c r="AM207" s="74"/>
      <c r="AN207" s="74"/>
      <c r="AO207" s="74"/>
      <c r="AP207" s="74"/>
      <c r="AQ207" s="75">
        <v>34.233163139581499</v>
      </c>
      <c r="AR207" s="74"/>
      <c r="AS207" s="75">
        <v>0</v>
      </c>
      <c r="AT207" s="75">
        <v>0</v>
      </c>
      <c r="AU207" s="74"/>
      <c r="AV207" s="75">
        <v>0</v>
      </c>
      <c r="AW207" s="75">
        <v>0</v>
      </c>
      <c r="AX207" s="75">
        <v>0</v>
      </c>
      <c r="AY207" s="74"/>
      <c r="AZ207" s="74"/>
      <c r="BA207" s="74"/>
      <c r="BB207" s="74"/>
      <c r="BC207" s="74"/>
      <c r="BD207" s="75">
        <v>0</v>
      </c>
      <c r="BE207" s="75">
        <v>0</v>
      </c>
      <c r="BF207" s="74" t="s">
        <v>221</v>
      </c>
      <c r="BG207" s="74"/>
      <c r="BH207" s="75">
        <v>98.695722592876095</v>
      </c>
      <c r="BI207" s="75">
        <v>42.983108385968698</v>
      </c>
      <c r="BJ207" s="74"/>
      <c r="BK207" s="75">
        <v>0</v>
      </c>
      <c r="BL207" s="75">
        <v>0</v>
      </c>
      <c r="BM207" s="74"/>
      <c r="BN207" s="75">
        <v>0</v>
      </c>
      <c r="BO207" s="74" t="s">
        <v>221</v>
      </c>
      <c r="BP207" s="74"/>
      <c r="BQ207" s="75">
        <v>0</v>
      </c>
      <c r="BR207" s="74" t="s">
        <v>221</v>
      </c>
      <c r="BS207" s="75">
        <v>0</v>
      </c>
      <c r="BT207" s="75">
        <v>0</v>
      </c>
      <c r="BU207" s="75">
        <v>0</v>
      </c>
      <c r="BV207" s="74" t="s">
        <v>221</v>
      </c>
      <c r="BW207" s="75">
        <v>4.6824000000000003</v>
      </c>
      <c r="BX207" s="74" t="s">
        <v>221</v>
      </c>
      <c r="BY207" s="74"/>
      <c r="BZ207" s="75">
        <v>5.9960000000000004</v>
      </c>
      <c r="CA207" s="75">
        <v>0</v>
      </c>
      <c r="CB207" s="74"/>
      <c r="CC207" s="75">
        <v>231.07548519930401</v>
      </c>
      <c r="CD207" s="75">
        <v>0</v>
      </c>
      <c r="CE207" s="75">
        <v>0</v>
      </c>
      <c r="CF207" s="74"/>
      <c r="CG207" s="74"/>
      <c r="CH207" s="75">
        <v>1.68751999915784E-2</v>
      </c>
      <c r="CI207" s="75">
        <v>17.6041130902485</v>
      </c>
      <c r="CJ207" s="75">
        <v>0</v>
      </c>
      <c r="CK207" s="75">
        <v>254.692473489544</v>
      </c>
    </row>
    <row r="208" spans="1:89" ht="15" customHeight="1">
      <c r="A208" s="72" t="s">
        <v>341</v>
      </c>
      <c r="B208" s="72"/>
      <c r="C208" s="72"/>
      <c r="D208" s="73">
        <v>0</v>
      </c>
      <c r="E208" s="73">
        <v>0</v>
      </c>
      <c r="F208" s="73">
        <v>0</v>
      </c>
      <c r="G208" s="72"/>
      <c r="H208" s="72"/>
      <c r="I208" s="72"/>
      <c r="J208" s="72"/>
      <c r="K208" s="73">
        <v>0</v>
      </c>
      <c r="L208" s="73">
        <v>0</v>
      </c>
      <c r="M208" s="72" t="s">
        <v>221</v>
      </c>
      <c r="N208" s="73">
        <v>0</v>
      </c>
      <c r="O208" s="72"/>
      <c r="P208" s="73">
        <v>0</v>
      </c>
      <c r="Q208" s="73">
        <v>0</v>
      </c>
      <c r="R208" s="73">
        <v>0</v>
      </c>
      <c r="S208" s="73">
        <v>0</v>
      </c>
      <c r="T208" s="73">
        <v>0</v>
      </c>
      <c r="U208" s="72"/>
      <c r="V208" s="73">
        <v>0</v>
      </c>
      <c r="W208" s="73">
        <v>0</v>
      </c>
      <c r="X208" s="72" t="s">
        <v>221</v>
      </c>
      <c r="Y208" s="73">
        <v>0</v>
      </c>
      <c r="Z208" s="73">
        <v>0</v>
      </c>
      <c r="AA208" s="73">
        <v>0</v>
      </c>
      <c r="AB208" s="72"/>
      <c r="AC208" s="73">
        <v>0</v>
      </c>
      <c r="AD208" s="72"/>
      <c r="AE208" s="73">
        <v>0</v>
      </c>
      <c r="AF208" s="72"/>
      <c r="AG208" s="73">
        <v>0</v>
      </c>
      <c r="AH208" s="73">
        <v>0</v>
      </c>
      <c r="AI208" s="72"/>
      <c r="AJ208" s="73">
        <v>0</v>
      </c>
      <c r="AK208" s="73">
        <v>0</v>
      </c>
      <c r="AL208" s="73">
        <v>0</v>
      </c>
      <c r="AM208" s="72"/>
      <c r="AN208" s="72"/>
      <c r="AO208" s="72"/>
      <c r="AP208" s="72"/>
      <c r="AQ208" s="72"/>
      <c r="AR208" s="73">
        <v>0</v>
      </c>
      <c r="AS208" s="73">
        <v>10</v>
      </c>
      <c r="AT208" s="73">
        <v>0</v>
      </c>
      <c r="AU208" s="72"/>
      <c r="AV208" s="73">
        <v>0</v>
      </c>
      <c r="AW208" s="73">
        <v>0</v>
      </c>
      <c r="AX208" s="72" t="s">
        <v>221</v>
      </c>
      <c r="AY208" s="72"/>
      <c r="AZ208" s="72"/>
      <c r="BA208" s="72"/>
      <c r="BB208" s="72"/>
      <c r="BC208" s="72"/>
      <c r="BD208" s="73">
        <v>0</v>
      </c>
      <c r="BE208" s="73">
        <v>0</v>
      </c>
      <c r="BF208" s="72" t="s">
        <v>221</v>
      </c>
      <c r="BG208" s="72"/>
      <c r="BH208" s="73">
        <v>0</v>
      </c>
      <c r="BI208" s="73">
        <v>0</v>
      </c>
      <c r="BJ208" s="72"/>
      <c r="BK208" s="73">
        <v>0</v>
      </c>
      <c r="BL208" s="73">
        <v>0</v>
      </c>
      <c r="BM208" s="72"/>
      <c r="BN208" s="73">
        <v>0</v>
      </c>
      <c r="BO208" s="72" t="s">
        <v>221</v>
      </c>
      <c r="BP208" s="72"/>
      <c r="BQ208" s="73">
        <v>0</v>
      </c>
      <c r="BR208" s="72" t="s">
        <v>221</v>
      </c>
      <c r="BS208" s="73">
        <v>0</v>
      </c>
      <c r="BT208" s="73">
        <v>0</v>
      </c>
      <c r="BU208" s="73">
        <v>5.3651828754199604</v>
      </c>
      <c r="BV208" s="72"/>
      <c r="BW208" s="72" t="s">
        <v>221</v>
      </c>
      <c r="BX208" s="72" t="s">
        <v>221</v>
      </c>
      <c r="BY208" s="72"/>
      <c r="BZ208" s="73">
        <v>0</v>
      </c>
      <c r="CA208" s="73">
        <v>0</v>
      </c>
      <c r="CB208" s="72"/>
      <c r="CC208" s="73">
        <v>0</v>
      </c>
      <c r="CD208" s="73">
        <v>0</v>
      </c>
      <c r="CE208" s="73">
        <v>0</v>
      </c>
      <c r="CF208" s="72"/>
      <c r="CG208" s="72"/>
      <c r="CH208" s="72"/>
      <c r="CI208" s="73">
        <v>0</v>
      </c>
      <c r="CJ208" s="73">
        <v>15.36518287542</v>
      </c>
      <c r="CK208" s="73">
        <v>15.36518287542</v>
      </c>
    </row>
    <row r="209" spans="1:89" ht="15" customHeight="1">
      <c r="A209" s="72" t="s">
        <v>342</v>
      </c>
      <c r="B209" s="74"/>
      <c r="C209" s="74"/>
      <c r="D209" s="75">
        <v>0</v>
      </c>
      <c r="E209" s="74"/>
      <c r="F209" s="75">
        <v>0</v>
      </c>
      <c r="G209" s="74" t="s">
        <v>221</v>
      </c>
      <c r="H209" s="74"/>
      <c r="I209" s="74"/>
      <c r="J209" s="74"/>
      <c r="K209" s="75">
        <v>1.2248000000000001E-4</v>
      </c>
      <c r="L209" s="75">
        <v>0</v>
      </c>
      <c r="M209" s="74" t="s">
        <v>221</v>
      </c>
      <c r="N209" s="75">
        <v>0</v>
      </c>
      <c r="O209" s="74"/>
      <c r="P209" s="75">
        <v>0</v>
      </c>
      <c r="Q209" s="75">
        <v>0</v>
      </c>
      <c r="R209" s="75">
        <v>0</v>
      </c>
      <c r="S209" s="74" t="s">
        <v>221</v>
      </c>
      <c r="T209" s="75">
        <v>0</v>
      </c>
      <c r="U209" s="74"/>
      <c r="V209" s="75">
        <v>0</v>
      </c>
      <c r="W209" s="75">
        <v>0</v>
      </c>
      <c r="X209" s="74" t="s">
        <v>221</v>
      </c>
      <c r="Y209" s="75">
        <v>0</v>
      </c>
      <c r="Z209" s="75">
        <v>0</v>
      </c>
      <c r="AA209" s="75">
        <v>0</v>
      </c>
      <c r="AB209" s="74"/>
      <c r="AC209" s="75">
        <v>0</v>
      </c>
      <c r="AD209" s="74"/>
      <c r="AE209" s="75">
        <v>0</v>
      </c>
      <c r="AF209" s="74"/>
      <c r="AG209" s="75">
        <v>0</v>
      </c>
      <c r="AH209" s="75">
        <v>0</v>
      </c>
      <c r="AI209" s="74"/>
      <c r="AJ209" s="75">
        <v>0</v>
      </c>
      <c r="AK209" s="75">
        <v>0</v>
      </c>
      <c r="AL209" s="75">
        <v>0</v>
      </c>
      <c r="AM209" s="74"/>
      <c r="AN209" s="74"/>
      <c r="AO209" s="74"/>
      <c r="AP209" s="74"/>
      <c r="AQ209" s="74"/>
      <c r="AR209" s="75">
        <v>0</v>
      </c>
      <c r="AS209" s="74"/>
      <c r="AT209" s="75">
        <v>0</v>
      </c>
      <c r="AU209" s="74"/>
      <c r="AV209" s="75">
        <v>0</v>
      </c>
      <c r="AW209" s="75">
        <v>0.842173282314022</v>
      </c>
      <c r="AX209" s="74" t="s">
        <v>221</v>
      </c>
      <c r="AY209" s="74"/>
      <c r="AZ209" s="74"/>
      <c r="BA209" s="74"/>
      <c r="BB209" s="74"/>
      <c r="BC209" s="74"/>
      <c r="BD209" s="75">
        <v>0</v>
      </c>
      <c r="BE209" s="75">
        <v>0</v>
      </c>
      <c r="BF209" s="74" t="s">
        <v>221</v>
      </c>
      <c r="BG209" s="74" t="s">
        <v>221</v>
      </c>
      <c r="BH209" s="75">
        <v>0</v>
      </c>
      <c r="BI209" s="75">
        <v>0</v>
      </c>
      <c r="BJ209" s="74"/>
      <c r="BK209" s="75">
        <v>0</v>
      </c>
      <c r="BL209" s="75">
        <v>0</v>
      </c>
      <c r="BM209" s="74"/>
      <c r="BN209" s="75">
        <v>0</v>
      </c>
      <c r="BO209" s="74" t="s">
        <v>221</v>
      </c>
      <c r="BP209" s="74"/>
      <c r="BQ209" s="75">
        <v>0</v>
      </c>
      <c r="BR209" s="74" t="s">
        <v>221</v>
      </c>
      <c r="BS209" s="75">
        <v>0</v>
      </c>
      <c r="BT209" s="75">
        <v>0</v>
      </c>
      <c r="BU209" s="75">
        <v>0</v>
      </c>
      <c r="BV209" s="74"/>
      <c r="BW209" s="75">
        <v>0</v>
      </c>
      <c r="BX209" s="74" t="s">
        <v>221</v>
      </c>
      <c r="BY209" s="74"/>
      <c r="BZ209" s="75">
        <v>0</v>
      </c>
      <c r="CA209" s="75">
        <v>0</v>
      </c>
      <c r="CB209" s="74"/>
      <c r="CC209" s="75">
        <v>0</v>
      </c>
      <c r="CD209" s="75">
        <v>0</v>
      </c>
      <c r="CE209" s="75">
        <v>0</v>
      </c>
      <c r="CF209" s="74"/>
      <c r="CG209" s="74"/>
      <c r="CH209" s="74"/>
      <c r="CI209" s="75">
        <v>1.2248000000000001E-4</v>
      </c>
      <c r="CJ209" s="75">
        <v>0.842173282314022</v>
      </c>
      <c r="CK209" s="75">
        <v>0.84229576231402203</v>
      </c>
    </row>
    <row r="210" spans="1:89" ht="15" customHeight="1">
      <c r="A210" s="72" t="s">
        <v>343</v>
      </c>
      <c r="B210" s="72"/>
      <c r="C210" s="72"/>
      <c r="D210" s="73">
        <v>0</v>
      </c>
      <c r="E210" s="73">
        <v>0</v>
      </c>
      <c r="F210" s="73">
        <v>0</v>
      </c>
      <c r="G210" s="72"/>
      <c r="H210" s="72"/>
      <c r="I210" s="72"/>
      <c r="J210" s="72"/>
      <c r="K210" s="73">
        <v>0</v>
      </c>
      <c r="L210" s="73">
        <v>0</v>
      </c>
      <c r="M210" s="72" t="s">
        <v>221</v>
      </c>
      <c r="N210" s="73">
        <v>0</v>
      </c>
      <c r="O210" s="72"/>
      <c r="P210" s="73">
        <v>0</v>
      </c>
      <c r="Q210" s="73">
        <v>0</v>
      </c>
      <c r="R210" s="73">
        <v>0</v>
      </c>
      <c r="S210" s="73">
        <v>0</v>
      </c>
      <c r="T210" s="73">
        <v>0</v>
      </c>
      <c r="U210" s="72"/>
      <c r="V210" s="73">
        <v>0</v>
      </c>
      <c r="W210" s="73">
        <v>0</v>
      </c>
      <c r="X210" s="72" t="s">
        <v>221</v>
      </c>
      <c r="Y210" s="73">
        <v>0</v>
      </c>
      <c r="Z210" s="73">
        <v>0.150038478</v>
      </c>
      <c r="AA210" s="73">
        <v>0</v>
      </c>
      <c r="AB210" s="72"/>
      <c r="AC210" s="73">
        <v>0</v>
      </c>
      <c r="AD210" s="72"/>
      <c r="AE210" s="73">
        <v>0.33158854598422599</v>
      </c>
      <c r="AF210" s="73">
        <v>2.7</v>
      </c>
      <c r="AG210" s="73">
        <v>0</v>
      </c>
      <c r="AH210" s="73">
        <v>0</v>
      </c>
      <c r="AI210" s="72"/>
      <c r="AJ210" s="73">
        <v>0</v>
      </c>
      <c r="AK210" s="73">
        <v>0</v>
      </c>
      <c r="AL210" s="72" t="s">
        <v>221</v>
      </c>
      <c r="AM210" s="72"/>
      <c r="AN210" s="72"/>
      <c r="AO210" s="72"/>
      <c r="AP210" s="72"/>
      <c r="AQ210" s="72"/>
      <c r="AR210" s="72"/>
      <c r="AS210" s="73">
        <v>0</v>
      </c>
      <c r="AT210" s="73">
        <v>0</v>
      </c>
      <c r="AU210" s="72"/>
      <c r="AV210" s="73">
        <v>0</v>
      </c>
      <c r="AW210" s="73">
        <v>4.5719942258830297</v>
      </c>
      <c r="AX210" s="72" t="s">
        <v>221</v>
      </c>
      <c r="AY210" s="72"/>
      <c r="AZ210" s="72"/>
      <c r="BA210" s="72"/>
      <c r="BB210" s="72"/>
      <c r="BC210" s="72"/>
      <c r="BD210" s="73">
        <v>0</v>
      </c>
      <c r="BE210" s="73">
        <v>0</v>
      </c>
      <c r="BF210" s="72" t="s">
        <v>221</v>
      </c>
      <c r="BG210" s="72"/>
      <c r="BH210" s="73">
        <v>0</v>
      </c>
      <c r="BI210" s="73">
        <v>0</v>
      </c>
      <c r="BJ210" s="72"/>
      <c r="BK210" s="73">
        <v>0</v>
      </c>
      <c r="BL210" s="73">
        <v>0</v>
      </c>
      <c r="BM210" s="72"/>
      <c r="BN210" s="73">
        <v>14.851976737659699</v>
      </c>
      <c r="BO210" s="72" t="s">
        <v>221</v>
      </c>
      <c r="BP210" s="72"/>
      <c r="BQ210" s="73">
        <v>0</v>
      </c>
      <c r="BR210" s="72" t="s">
        <v>221</v>
      </c>
      <c r="BS210" s="73">
        <v>0</v>
      </c>
      <c r="BT210" s="73">
        <v>0</v>
      </c>
      <c r="BU210" s="72" t="s">
        <v>221</v>
      </c>
      <c r="BV210" s="72"/>
      <c r="BW210" s="72" t="s">
        <v>221</v>
      </c>
      <c r="BX210" s="72" t="s">
        <v>221</v>
      </c>
      <c r="BY210" s="72"/>
      <c r="BZ210" s="73">
        <v>3.03158854598423</v>
      </c>
      <c r="CA210" s="73">
        <v>0</v>
      </c>
      <c r="CB210" s="72"/>
      <c r="CC210" s="73">
        <v>0.150038478</v>
      </c>
      <c r="CD210" s="73">
        <v>0</v>
      </c>
      <c r="CE210" s="73">
        <v>0</v>
      </c>
      <c r="CF210" s="72"/>
      <c r="CG210" s="72"/>
      <c r="CH210" s="72"/>
      <c r="CI210" s="73">
        <v>0</v>
      </c>
      <c r="CJ210" s="73">
        <v>19.4239709635427</v>
      </c>
      <c r="CK210" s="73">
        <v>22.605597987526899</v>
      </c>
    </row>
    <row r="211" spans="1:89" s="79" customFormat="1" ht="15" customHeight="1">
      <c r="A211" s="76" t="s">
        <v>202</v>
      </c>
      <c r="B211" s="78"/>
      <c r="C211" s="78"/>
      <c r="D211" s="77">
        <v>156.6189</v>
      </c>
      <c r="E211" s="77">
        <v>1.01</v>
      </c>
      <c r="F211" s="77">
        <v>6.9257</v>
      </c>
      <c r="G211" s="77">
        <v>3127.5216</v>
      </c>
      <c r="H211" s="78"/>
      <c r="I211" s="78"/>
      <c r="J211" s="77">
        <v>18.857073573717599</v>
      </c>
      <c r="K211" s="77">
        <v>432.90964176225202</v>
      </c>
      <c r="L211" s="77">
        <v>97.817707038050202</v>
      </c>
      <c r="M211" s="78" t="s">
        <v>221</v>
      </c>
      <c r="N211" s="77">
        <v>0</v>
      </c>
      <c r="O211" s="78"/>
      <c r="P211" s="77">
        <v>2.22467885695111</v>
      </c>
      <c r="Q211" s="77">
        <v>68.344066104480206</v>
      </c>
      <c r="R211" s="77">
        <v>0</v>
      </c>
      <c r="S211" s="77">
        <v>451.223526320399</v>
      </c>
      <c r="T211" s="77">
        <v>5096.3831803182302</v>
      </c>
      <c r="U211" s="77">
        <v>4.52478493</v>
      </c>
      <c r="V211" s="77">
        <v>740.47959000000003</v>
      </c>
      <c r="W211" s="77">
        <v>4837.0543240676298</v>
      </c>
      <c r="X211" s="77">
        <v>1503.8701481471101</v>
      </c>
      <c r="Y211" s="77">
        <v>4063.5927000000001</v>
      </c>
      <c r="Z211" s="77">
        <v>47.7875259873</v>
      </c>
      <c r="AA211" s="77">
        <v>1.68845E-2</v>
      </c>
      <c r="AB211" s="77">
        <v>0</v>
      </c>
      <c r="AC211" s="77">
        <v>167.31861613861801</v>
      </c>
      <c r="AD211" s="77">
        <v>19.0518643169247</v>
      </c>
      <c r="AE211" s="77">
        <v>72.949480116529699</v>
      </c>
      <c r="AF211" s="77">
        <v>169.7078020287</v>
      </c>
      <c r="AG211" s="77">
        <v>1581.9722999999999</v>
      </c>
      <c r="AH211" s="77">
        <v>485.81315494199998</v>
      </c>
      <c r="AI211" s="77">
        <v>8.2891246684350106E-3</v>
      </c>
      <c r="AJ211" s="77">
        <v>622.84108000000003</v>
      </c>
      <c r="AK211" s="77">
        <v>200.14473580513101</v>
      </c>
      <c r="AL211" s="77">
        <v>0.36270030684600002</v>
      </c>
      <c r="AM211" s="78"/>
      <c r="AN211" s="78"/>
      <c r="AO211" s="77">
        <v>264.67380000000003</v>
      </c>
      <c r="AP211" s="77">
        <v>480.85391200197301</v>
      </c>
      <c r="AQ211" s="77">
        <v>0.25878623733408002</v>
      </c>
      <c r="AR211" s="77">
        <v>356.35534740000003</v>
      </c>
      <c r="AS211" s="77">
        <v>0.03</v>
      </c>
      <c r="AT211" s="77">
        <v>716.35570588369001</v>
      </c>
      <c r="AU211" s="77">
        <v>1.1599699999999999</v>
      </c>
      <c r="AV211" s="77">
        <v>6.6416139757159502</v>
      </c>
      <c r="AW211" s="77">
        <v>13.6330040482773</v>
      </c>
      <c r="AX211" s="77">
        <v>3773.4227999999998</v>
      </c>
      <c r="AY211" s="78"/>
      <c r="AZ211" s="77">
        <v>0</v>
      </c>
      <c r="BA211" s="77">
        <v>18.762953097096698</v>
      </c>
      <c r="BB211" s="77">
        <v>43.6</v>
      </c>
      <c r="BC211" s="77">
        <v>2.03234</v>
      </c>
      <c r="BD211" s="77">
        <v>9.8931873052872206</v>
      </c>
      <c r="BE211" s="77">
        <v>1741.36062956204</v>
      </c>
      <c r="BF211" s="78" t="s">
        <v>221</v>
      </c>
      <c r="BG211" s="77">
        <v>360.58370402517102</v>
      </c>
      <c r="BH211" s="77">
        <v>555.002808728947</v>
      </c>
      <c r="BI211" s="77">
        <v>22.189516118844399</v>
      </c>
      <c r="BJ211" s="78"/>
      <c r="BK211" s="77">
        <v>184.66461000000001</v>
      </c>
      <c r="BL211" s="77">
        <v>15.321942</v>
      </c>
      <c r="BM211" s="78"/>
      <c r="BN211" s="77">
        <v>421.46801428207499</v>
      </c>
      <c r="BO211" s="77">
        <v>3076.1798593959002</v>
      </c>
      <c r="BP211" s="77">
        <v>17.37</v>
      </c>
      <c r="BQ211" s="78"/>
      <c r="BR211" s="77">
        <v>1028.19937316753</v>
      </c>
      <c r="BS211" s="77">
        <v>222.20146478000001</v>
      </c>
      <c r="BT211" s="77">
        <v>18</v>
      </c>
      <c r="BU211" s="78" t="s">
        <v>221</v>
      </c>
      <c r="BV211" s="77">
        <v>31.8</v>
      </c>
      <c r="BW211" s="77">
        <v>6180.768</v>
      </c>
      <c r="BX211" s="77">
        <v>16351</v>
      </c>
      <c r="BY211" s="77">
        <v>55</v>
      </c>
      <c r="BZ211" s="77">
        <v>1134.7359673276101</v>
      </c>
      <c r="CA211" s="77">
        <v>201.312994929799</v>
      </c>
      <c r="CB211" s="78"/>
      <c r="CC211" s="77">
        <v>40560.629765899102</v>
      </c>
      <c r="CD211" s="77">
        <v>6.6416139757159502</v>
      </c>
      <c r="CE211" s="77">
        <v>17117.722054170601</v>
      </c>
      <c r="CF211" s="78"/>
      <c r="CG211" s="78"/>
      <c r="CH211" s="78"/>
      <c r="CI211" s="77">
        <v>489.941981762252</v>
      </c>
      <c r="CJ211" s="77">
        <v>435.13101833035302</v>
      </c>
      <c r="CK211" s="77">
        <v>59946.115396395398</v>
      </c>
    </row>
    <row r="212" spans="1:89" s="84" customFormat="1" ht="15" customHeight="1">
      <c r="A212" s="81" t="s">
        <v>124</v>
      </c>
      <c r="B212" s="85">
        <v>138.29621473819401</v>
      </c>
      <c r="C212" s="81"/>
      <c r="D212" s="85">
        <v>2579.4768600000002</v>
      </c>
      <c r="E212" s="85">
        <v>19.12</v>
      </c>
      <c r="F212" s="85">
        <v>150.53960000000001</v>
      </c>
      <c r="G212" s="85">
        <v>12546.14517</v>
      </c>
      <c r="H212" s="85">
        <v>0</v>
      </c>
      <c r="I212" s="85">
        <v>0.84026999999999996</v>
      </c>
      <c r="J212" s="85">
        <v>80.098978966056904</v>
      </c>
      <c r="K212" s="85">
        <v>5947.6308974611802</v>
      </c>
      <c r="L212" s="85">
        <v>715.41283262869899</v>
      </c>
      <c r="M212" s="85">
        <v>907.09818838243802</v>
      </c>
      <c r="N212" s="85">
        <v>14.0489868458929</v>
      </c>
      <c r="O212" s="81"/>
      <c r="P212" s="85">
        <v>24.6763814778453</v>
      </c>
      <c r="Q212" s="85">
        <v>870.97917997591799</v>
      </c>
      <c r="R212" s="81" t="s">
        <v>221</v>
      </c>
      <c r="S212" s="85">
        <v>1862.8890251379501</v>
      </c>
      <c r="T212" s="85">
        <v>1783.74228117751</v>
      </c>
      <c r="U212" s="85">
        <v>13.1365891</v>
      </c>
      <c r="V212" s="85">
        <v>83.530079999999998</v>
      </c>
      <c r="W212" s="85">
        <v>492.65120202345202</v>
      </c>
      <c r="X212" s="85">
        <v>11792.327803595899</v>
      </c>
      <c r="Y212" s="85">
        <v>30495.763800000001</v>
      </c>
      <c r="Z212" s="85">
        <v>869.29282092510005</v>
      </c>
      <c r="AA212" s="85">
        <v>55.997847090074103</v>
      </c>
      <c r="AB212" s="85">
        <v>163.540613847857</v>
      </c>
      <c r="AC212" s="85">
        <v>2308.3145564002598</v>
      </c>
      <c r="AD212" s="85">
        <v>221.602354686051</v>
      </c>
      <c r="AE212" s="85">
        <v>376.62142851503597</v>
      </c>
      <c r="AF212" s="85">
        <v>625.98665345250004</v>
      </c>
      <c r="AG212" s="81" t="s">
        <v>221</v>
      </c>
      <c r="AH212" s="85">
        <v>9846.5933003652008</v>
      </c>
      <c r="AI212" s="85">
        <v>0</v>
      </c>
      <c r="AJ212" s="85">
        <v>715.58520999999996</v>
      </c>
      <c r="AK212" s="85">
        <v>486.231701312773</v>
      </c>
      <c r="AL212" s="85">
        <v>24.8217693938143</v>
      </c>
      <c r="AM212" s="81"/>
      <c r="AN212" s="85">
        <v>39.3735</v>
      </c>
      <c r="AO212" s="85">
        <v>59.490900000000003</v>
      </c>
      <c r="AP212" s="85">
        <v>105.329904533766</v>
      </c>
      <c r="AQ212" s="85">
        <v>130.457554042558</v>
      </c>
      <c r="AR212" s="81" t="s">
        <v>221</v>
      </c>
      <c r="AS212" s="85">
        <v>71.471410000000006</v>
      </c>
      <c r="AT212" s="85">
        <v>3160.13896004139</v>
      </c>
      <c r="AU212" s="81"/>
      <c r="AV212" s="85">
        <v>108.343931434891</v>
      </c>
      <c r="AW212" s="85">
        <v>298.87741405532898</v>
      </c>
      <c r="AX212" s="85">
        <v>94452.002189999999</v>
      </c>
      <c r="AY212" s="81"/>
      <c r="AZ212" s="85">
        <v>30.8856966053748</v>
      </c>
      <c r="BA212" s="85">
        <v>46.648071942073599</v>
      </c>
      <c r="BB212" s="85">
        <v>1347.8</v>
      </c>
      <c r="BC212" s="85">
        <v>18.064969999999999</v>
      </c>
      <c r="BD212" s="85">
        <v>1001.7829798397501</v>
      </c>
      <c r="BE212" s="85">
        <v>2645.0729927007301</v>
      </c>
      <c r="BF212" s="81" t="s">
        <v>221</v>
      </c>
      <c r="BG212" s="85">
        <v>772.02451990886402</v>
      </c>
      <c r="BH212" s="85">
        <v>4153.93027865774</v>
      </c>
      <c r="BI212" s="85">
        <v>296.07805706294801</v>
      </c>
      <c r="BJ212" s="81"/>
      <c r="BK212" s="85">
        <v>463.05774000000002</v>
      </c>
      <c r="BL212" s="85">
        <v>485.60600520000003</v>
      </c>
      <c r="BM212" s="81"/>
      <c r="BN212" s="85">
        <v>317.41782841649399</v>
      </c>
      <c r="BO212" s="85">
        <v>5411.8850410404002</v>
      </c>
      <c r="BP212" s="85">
        <v>25.881</v>
      </c>
      <c r="BQ212" s="85">
        <v>5692.94005118528</v>
      </c>
      <c r="BR212" s="81"/>
      <c r="BS212" s="85">
        <v>921.22174652464901</v>
      </c>
      <c r="BT212" s="85">
        <v>213</v>
      </c>
      <c r="BU212" s="85">
        <v>43.876072884265902</v>
      </c>
      <c r="BV212" s="85">
        <v>604.9</v>
      </c>
      <c r="BW212" s="85">
        <v>20209.238399999998</v>
      </c>
      <c r="BX212" s="85">
        <v>171767</v>
      </c>
      <c r="BY212" s="85">
        <v>546</v>
      </c>
      <c r="BZ212" s="85">
        <v>3772.2205902740102</v>
      </c>
      <c r="CA212" s="85">
        <v>1407.3788765411</v>
      </c>
      <c r="CB212" s="81"/>
      <c r="CC212" s="85">
        <v>212419.19524960799</v>
      </c>
      <c r="CD212" s="85">
        <v>108.343931434891</v>
      </c>
      <c r="CE212" s="85">
        <v>176532.29039155701</v>
      </c>
      <c r="CF212" s="81"/>
      <c r="CG212" s="81"/>
      <c r="CH212" s="85">
        <v>138.29621473819401</v>
      </c>
      <c r="CI212" s="85">
        <v>6512.5361374611803</v>
      </c>
      <c r="CJ212" s="85">
        <v>762.52842196146401</v>
      </c>
      <c r="CK212" s="85">
        <v>401652.78981357598</v>
      </c>
    </row>
    <row r="213" spans="1:89" ht="15" customHeight="1">
      <c r="A213" s="72" t="s">
        <v>344</v>
      </c>
      <c r="B213" s="75">
        <v>0</v>
      </c>
      <c r="C213" s="74"/>
      <c r="D213" s="75">
        <v>0</v>
      </c>
      <c r="E213" s="74"/>
      <c r="F213" s="75">
        <v>0.14249999999999999</v>
      </c>
      <c r="G213" s="74"/>
      <c r="H213" s="74"/>
      <c r="I213" s="74"/>
      <c r="J213" s="75">
        <v>0</v>
      </c>
      <c r="K213" s="75">
        <v>0</v>
      </c>
      <c r="L213" s="75">
        <v>9.2700820691370307</v>
      </c>
      <c r="M213" s="74" t="s">
        <v>221</v>
      </c>
      <c r="N213" s="75">
        <v>0</v>
      </c>
      <c r="O213" s="74"/>
      <c r="P213" s="75">
        <v>0</v>
      </c>
      <c r="Q213" s="75">
        <v>0</v>
      </c>
      <c r="R213" s="75">
        <v>0</v>
      </c>
      <c r="S213" s="75">
        <v>0</v>
      </c>
      <c r="T213" s="75">
        <v>0</v>
      </c>
      <c r="U213" s="74"/>
      <c r="V213" s="75">
        <v>0</v>
      </c>
      <c r="W213" s="75">
        <v>0</v>
      </c>
      <c r="X213" s="74" t="s">
        <v>221</v>
      </c>
      <c r="Y213" s="75">
        <v>2.4281999999999999</v>
      </c>
      <c r="Z213" s="75">
        <v>0</v>
      </c>
      <c r="AA213" s="75">
        <v>0</v>
      </c>
      <c r="AB213" s="74"/>
      <c r="AC213" s="75">
        <v>0</v>
      </c>
      <c r="AD213" s="74"/>
      <c r="AE213" s="75">
        <v>0</v>
      </c>
      <c r="AF213" s="74"/>
      <c r="AG213" s="75">
        <v>0</v>
      </c>
      <c r="AH213" s="75">
        <v>0</v>
      </c>
      <c r="AI213" s="74"/>
      <c r="AJ213" s="75">
        <v>0</v>
      </c>
      <c r="AK213" s="75">
        <v>0</v>
      </c>
      <c r="AL213" s="75">
        <v>0</v>
      </c>
      <c r="AM213" s="74"/>
      <c r="AN213" s="75">
        <v>6.3500000000000001E-2</v>
      </c>
      <c r="AO213" s="74"/>
      <c r="AP213" s="74"/>
      <c r="AQ213" s="75">
        <v>3.6359029199848097E-2</v>
      </c>
      <c r="AR213" s="74" t="s">
        <v>221</v>
      </c>
      <c r="AS213" s="74"/>
      <c r="AT213" s="75">
        <v>0</v>
      </c>
      <c r="AU213" s="74"/>
      <c r="AV213" s="75">
        <v>0</v>
      </c>
      <c r="AW213" s="75">
        <v>0</v>
      </c>
      <c r="AX213" s="74" t="s">
        <v>221</v>
      </c>
      <c r="AY213" s="74"/>
      <c r="AZ213" s="75">
        <v>0</v>
      </c>
      <c r="BA213" s="74"/>
      <c r="BB213" s="74"/>
      <c r="BC213" s="74"/>
      <c r="BD213" s="75">
        <v>0</v>
      </c>
      <c r="BE213" s="75">
        <v>0</v>
      </c>
      <c r="BF213" s="74" t="s">
        <v>221</v>
      </c>
      <c r="BG213" s="75">
        <v>10.903764782467199</v>
      </c>
      <c r="BH213" s="75">
        <v>0</v>
      </c>
      <c r="BI213" s="75">
        <v>0.11398293570074</v>
      </c>
      <c r="BJ213" s="74"/>
      <c r="BK213" s="75">
        <v>0</v>
      </c>
      <c r="BL213" s="75">
        <v>0</v>
      </c>
      <c r="BM213" s="74"/>
      <c r="BN213" s="75">
        <v>0</v>
      </c>
      <c r="BO213" s="74" t="s">
        <v>221</v>
      </c>
      <c r="BP213" s="74"/>
      <c r="BQ213" s="75">
        <v>0</v>
      </c>
      <c r="BR213" s="74" t="s">
        <v>221</v>
      </c>
      <c r="BS213" s="75">
        <v>0</v>
      </c>
      <c r="BT213" s="75">
        <v>0</v>
      </c>
      <c r="BU213" s="74" t="s">
        <v>221</v>
      </c>
      <c r="BV213" s="74" t="s">
        <v>221</v>
      </c>
      <c r="BW213" s="75">
        <v>0</v>
      </c>
      <c r="BX213" s="74" t="s">
        <v>221</v>
      </c>
      <c r="BY213" s="74"/>
      <c r="BZ213" s="75">
        <v>6.3500000000000001E-2</v>
      </c>
      <c r="CA213" s="75">
        <v>0</v>
      </c>
      <c r="CB213" s="74"/>
      <c r="CC213" s="75">
        <v>22.8948888165048</v>
      </c>
      <c r="CD213" s="75">
        <v>0</v>
      </c>
      <c r="CE213" s="75">
        <v>0</v>
      </c>
      <c r="CF213" s="74"/>
      <c r="CG213" s="74"/>
      <c r="CH213" s="75">
        <v>0</v>
      </c>
      <c r="CI213" s="75">
        <v>0</v>
      </c>
      <c r="CJ213" s="75">
        <v>0</v>
      </c>
      <c r="CK213" s="75">
        <v>22.958388816504801</v>
      </c>
    </row>
    <row r="214" spans="1:89" ht="15" customHeight="1">
      <c r="A214" s="72" t="s">
        <v>345</v>
      </c>
      <c r="B214" s="72"/>
      <c r="C214" s="72"/>
      <c r="D214" s="73">
        <v>0.48564000000000002</v>
      </c>
      <c r="E214" s="73">
        <v>175.23</v>
      </c>
      <c r="F214" s="73">
        <v>0</v>
      </c>
      <c r="G214" s="73">
        <v>17.968679999999999</v>
      </c>
      <c r="H214" s="72"/>
      <c r="I214" s="72"/>
      <c r="J214" s="72" t="s">
        <v>221</v>
      </c>
      <c r="K214" s="73">
        <v>163.44149707050099</v>
      </c>
      <c r="L214" s="73">
        <v>1.24347177319075E-2</v>
      </c>
      <c r="M214" s="73">
        <v>732.25452904390397</v>
      </c>
      <c r="N214" s="73">
        <v>0.71965856894329105</v>
      </c>
      <c r="O214" s="72"/>
      <c r="P214" s="73">
        <v>1.7635768742668101</v>
      </c>
      <c r="Q214" s="73">
        <v>0</v>
      </c>
      <c r="R214" s="73">
        <v>0</v>
      </c>
      <c r="S214" s="72" t="s">
        <v>221</v>
      </c>
      <c r="T214" s="73">
        <v>13.2322671284347</v>
      </c>
      <c r="U214" s="73">
        <v>12.27865555</v>
      </c>
      <c r="V214" s="72" t="s">
        <v>221</v>
      </c>
      <c r="W214" s="72" t="s">
        <v>221</v>
      </c>
      <c r="X214" s="73">
        <v>68.966833895918498</v>
      </c>
      <c r="Y214" s="73">
        <v>84.986999999999995</v>
      </c>
      <c r="Z214" s="73">
        <v>0.16289579700000001</v>
      </c>
      <c r="AA214" s="73">
        <v>0</v>
      </c>
      <c r="AB214" s="73">
        <v>15.4485051276069</v>
      </c>
      <c r="AC214" s="73">
        <v>97.117624358430106</v>
      </c>
      <c r="AD214" s="72"/>
      <c r="AE214" s="73">
        <v>12.8687935703402</v>
      </c>
      <c r="AF214" s="73">
        <v>42.124484729199999</v>
      </c>
      <c r="AG214" s="72" t="s">
        <v>221</v>
      </c>
      <c r="AH214" s="73">
        <v>6.4218374721</v>
      </c>
      <c r="AI214" s="73">
        <v>3.26591511936339</v>
      </c>
      <c r="AJ214" s="73">
        <v>0</v>
      </c>
      <c r="AK214" s="73">
        <v>28.069645208333299</v>
      </c>
      <c r="AL214" s="73">
        <v>0</v>
      </c>
      <c r="AM214" s="72"/>
      <c r="AN214" s="72"/>
      <c r="AO214" s="72"/>
      <c r="AP214" s="72"/>
      <c r="AQ214" s="72"/>
      <c r="AR214" s="72"/>
      <c r="AS214" s="73">
        <v>3.6</v>
      </c>
      <c r="AT214" s="73">
        <v>43.064015569896704</v>
      </c>
      <c r="AU214" s="72"/>
      <c r="AV214" s="73">
        <v>0</v>
      </c>
      <c r="AW214" s="73">
        <v>0</v>
      </c>
      <c r="AX214" s="72" t="s">
        <v>221</v>
      </c>
      <c r="AY214" s="72"/>
      <c r="AZ214" s="72"/>
      <c r="BA214" s="72"/>
      <c r="BB214" s="73">
        <v>286.10000000000002</v>
      </c>
      <c r="BC214" s="72"/>
      <c r="BD214" s="73">
        <v>29.877594751753801</v>
      </c>
      <c r="BE214" s="73">
        <v>93.094206204379603</v>
      </c>
      <c r="BF214" s="72" t="s">
        <v>221</v>
      </c>
      <c r="BG214" s="72"/>
      <c r="BH214" s="73">
        <v>0.13456560000000001</v>
      </c>
      <c r="BI214" s="73">
        <v>0</v>
      </c>
      <c r="BJ214" s="72"/>
      <c r="BK214" s="73">
        <v>61.190640000000002</v>
      </c>
      <c r="BL214" s="73">
        <v>1.6997399999999999E-2</v>
      </c>
      <c r="BM214" s="73">
        <v>6.9753841278064899</v>
      </c>
      <c r="BN214" s="73">
        <v>4.8355273099357099</v>
      </c>
      <c r="BO214" s="72" t="s">
        <v>221</v>
      </c>
      <c r="BP214" s="73">
        <v>10.728999999999999</v>
      </c>
      <c r="BQ214" s="72" t="s">
        <v>221</v>
      </c>
      <c r="BR214" s="72" t="s">
        <v>221</v>
      </c>
      <c r="BS214" s="73">
        <v>338.13290640868303</v>
      </c>
      <c r="BT214" s="73">
        <v>0</v>
      </c>
      <c r="BU214" s="73">
        <v>0</v>
      </c>
      <c r="BV214" s="72"/>
      <c r="BW214" s="73">
        <v>131.10720000000001</v>
      </c>
      <c r="BX214" s="73">
        <v>1180</v>
      </c>
      <c r="BY214" s="72"/>
      <c r="BZ214" s="73">
        <v>608.96277945997701</v>
      </c>
      <c r="CA214" s="73">
        <v>764.30974794054396</v>
      </c>
      <c r="CB214" s="72"/>
      <c r="CC214" s="73">
        <v>574.89882257399495</v>
      </c>
      <c r="CD214" s="73">
        <v>0</v>
      </c>
      <c r="CE214" s="73">
        <v>1538.65475312177</v>
      </c>
      <c r="CF214" s="72"/>
      <c r="CG214" s="73">
        <v>6.9753841278064899</v>
      </c>
      <c r="CH214" s="72"/>
      <c r="CI214" s="73">
        <v>163.44149707050099</v>
      </c>
      <c r="CJ214" s="73">
        <v>8.4355273099357095</v>
      </c>
      <c r="CK214" s="73">
        <v>3665.6785116045298</v>
      </c>
    </row>
    <row r="215" spans="1:89" ht="15" customHeight="1">
      <c r="A215" s="72" t="s">
        <v>346</v>
      </c>
      <c r="B215" s="74"/>
      <c r="C215" s="74"/>
      <c r="D215" s="75">
        <v>0</v>
      </c>
      <c r="E215" s="74"/>
      <c r="F215" s="75">
        <v>0</v>
      </c>
      <c r="G215" s="74"/>
      <c r="H215" s="74"/>
      <c r="I215" s="74"/>
      <c r="J215" s="74" t="s">
        <v>221</v>
      </c>
      <c r="K215" s="75">
        <v>0</v>
      </c>
      <c r="L215" s="75">
        <v>0</v>
      </c>
      <c r="M215" s="74" t="s">
        <v>221</v>
      </c>
      <c r="N215" s="75">
        <v>0</v>
      </c>
      <c r="O215" s="74"/>
      <c r="P215" s="75">
        <v>0</v>
      </c>
      <c r="Q215" s="75">
        <v>0</v>
      </c>
      <c r="R215" s="75">
        <v>0</v>
      </c>
      <c r="S215" s="75">
        <v>0</v>
      </c>
      <c r="T215" s="75">
        <v>0</v>
      </c>
      <c r="U215" s="74"/>
      <c r="V215" s="75">
        <v>0</v>
      </c>
      <c r="W215" s="75">
        <v>0</v>
      </c>
      <c r="X215" s="74" t="s">
        <v>221</v>
      </c>
      <c r="Y215" s="75">
        <v>0</v>
      </c>
      <c r="Z215" s="75">
        <v>0</v>
      </c>
      <c r="AA215" s="75">
        <v>0</v>
      </c>
      <c r="AB215" s="74"/>
      <c r="AC215" s="75">
        <v>0</v>
      </c>
      <c r="AD215" s="74"/>
      <c r="AE215" s="75">
        <v>0</v>
      </c>
      <c r="AF215" s="74"/>
      <c r="AG215" s="75">
        <v>0</v>
      </c>
      <c r="AH215" s="75">
        <v>7.1874720000000001E-4</v>
      </c>
      <c r="AI215" s="74"/>
      <c r="AJ215" s="75">
        <v>0.25</v>
      </c>
      <c r="AK215" s="75">
        <v>0</v>
      </c>
      <c r="AL215" s="75">
        <v>0</v>
      </c>
      <c r="AM215" s="74"/>
      <c r="AN215" s="75">
        <v>1.3959999999999999</v>
      </c>
      <c r="AO215" s="74" t="s">
        <v>221</v>
      </c>
      <c r="AP215" s="74"/>
      <c r="AQ215" s="74"/>
      <c r="AR215" s="74"/>
      <c r="AS215" s="74"/>
      <c r="AT215" s="75">
        <v>0</v>
      </c>
      <c r="AU215" s="74"/>
      <c r="AV215" s="75">
        <v>0</v>
      </c>
      <c r="AW215" s="75">
        <v>0</v>
      </c>
      <c r="AX215" s="74" t="s">
        <v>221</v>
      </c>
      <c r="AY215" s="74"/>
      <c r="AZ215" s="74"/>
      <c r="BA215" s="74"/>
      <c r="BB215" s="74"/>
      <c r="BC215" s="74"/>
      <c r="BD215" s="75">
        <v>0</v>
      </c>
      <c r="BE215" s="75">
        <v>2.45209854014599</v>
      </c>
      <c r="BF215" s="74" t="s">
        <v>221</v>
      </c>
      <c r="BG215" s="74"/>
      <c r="BH215" s="75">
        <v>0.142096469149496</v>
      </c>
      <c r="BI215" s="75">
        <v>0</v>
      </c>
      <c r="BJ215" s="74"/>
      <c r="BK215" s="75">
        <v>0</v>
      </c>
      <c r="BL215" s="75">
        <v>0</v>
      </c>
      <c r="BM215" s="74"/>
      <c r="BN215" s="75">
        <v>0</v>
      </c>
      <c r="BO215" s="74" t="s">
        <v>221</v>
      </c>
      <c r="BP215" s="74"/>
      <c r="BQ215" s="75">
        <v>0</v>
      </c>
      <c r="BR215" s="74" t="s">
        <v>221</v>
      </c>
      <c r="BS215" s="75">
        <v>0</v>
      </c>
      <c r="BT215" s="75">
        <v>0</v>
      </c>
      <c r="BU215" s="75">
        <v>0</v>
      </c>
      <c r="BV215" s="74"/>
      <c r="BW215" s="75">
        <v>0</v>
      </c>
      <c r="BX215" s="74" t="s">
        <v>221</v>
      </c>
      <c r="BY215" s="74"/>
      <c r="BZ215" s="75">
        <v>1.6459999999999999</v>
      </c>
      <c r="CA215" s="75">
        <v>0</v>
      </c>
      <c r="CB215" s="74"/>
      <c r="CC215" s="75">
        <v>2.5949137564954801</v>
      </c>
      <c r="CD215" s="75">
        <v>0</v>
      </c>
      <c r="CE215" s="75">
        <v>0</v>
      </c>
      <c r="CF215" s="74"/>
      <c r="CG215" s="74"/>
      <c r="CH215" s="74"/>
      <c r="CI215" s="75">
        <v>0</v>
      </c>
      <c r="CJ215" s="75">
        <v>0</v>
      </c>
      <c r="CK215" s="75">
        <v>4.2409137564954804</v>
      </c>
    </row>
    <row r="216" spans="1:89" ht="15" customHeight="1">
      <c r="A216" s="72" t="s">
        <v>347</v>
      </c>
      <c r="B216" s="72"/>
      <c r="C216" s="72"/>
      <c r="D216" s="73">
        <v>0</v>
      </c>
      <c r="E216" s="73">
        <v>0</v>
      </c>
      <c r="F216" s="73">
        <v>0</v>
      </c>
      <c r="G216" s="72" t="s">
        <v>221</v>
      </c>
      <c r="H216" s="72"/>
      <c r="I216" s="72"/>
      <c r="J216" s="72"/>
      <c r="K216" s="73">
        <v>0</v>
      </c>
      <c r="L216" s="73">
        <v>0</v>
      </c>
      <c r="M216" s="72" t="s">
        <v>221</v>
      </c>
      <c r="N216" s="73">
        <v>0</v>
      </c>
      <c r="O216" s="72"/>
      <c r="P216" s="73">
        <v>0</v>
      </c>
      <c r="Q216" s="73">
        <v>0</v>
      </c>
      <c r="R216" s="73">
        <v>0</v>
      </c>
      <c r="S216" s="73">
        <v>0</v>
      </c>
      <c r="T216" s="73">
        <v>0</v>
      </c>
      <c r="U216" s="72"/>
      <c r="V216" s="73">
        <v>0</v>
      </c>
      <c r="W216" s="73">
        <v>0</v>
      </c>
      <c r="X216" s="72" t="s">
        <v>221</v>
      </c>
      <c r="Y216" s="73">
        <v>0</v>
      </c>
      <c r="Z216" s="73">
        <v>0</v>
      </c>
      <c r="AA216" s="73">
        <v>0</v>
      </c>
      <c r="AB216" s="72"/>
      <c r="AC216" s="73">
        <v>0</v>
      </c>
      <c r="AD216" s="72"/>
      <c r="AE216" s="73">
        <v>0</v>
      </c>
      <c r="AF216" s="72"/>
      <c r="AG216" s="72" t="s">
        <v>221</v>
      </c>
      <c r="AH216" s="73">
        <v>6.9434379000000001E-3</v>
      </c>
      <c r="AI216" s="72"/>
      <c r="AJ216" s="73">
        <v>0</v>
      </c>
      <c r="AK216" s="73">
        <v>0</v>
      </c>
      <c r="AL216" s="73">
        <v>0</v>
      </c>
      <c r="AM216" s="72"/>
      <c r="AN216" s="72"/>
      <c r="AO216" s="72"/>
      <c r="AP216" s="72"/>
      <c r="AQ216" s="72"/>
      <c r="AR216" s="72"/>
      <c r="AS216" s="73">
        <v>52.044761999999999</v>
      </c>
      <c r="AT216" s="73">
        <v>0</v>
      </c>
      <c r="AU216" s="72"/>
      <c r="AV216" s="73">
        <v>0</v>
      </c>
      <c r="AW216" s="73">
        <v>126.34743112290801</v>
      </c>
      <c r="AX216" s="72" t="s">
        <v>221</v>
      </c>
      <c r="AY216" s="72"/>
      <c r="AZ216" s="72"/>
      <c r="BA216" s="72"/>
      <c r="BB216" s="72"/>
      <c r="BC216" s="72"/>
      <c r="BD216" s="73">
        <v>0</v>
      </c>
      <c r="BE216" s="73">
        <v>0</v>
      </c>
      <c r="BF216" s="72" t="s">
        <v>221</v>
      </c>
      <c r="BG216" s="72"/>
      <c r="BH216" s="73">
        <v>0</v>
      </c>
      <c r="BI216" s="73">
        <v>0</v>
      </c>
      <c r="BJ216" s="72"/>
      <c r="BK216" s="73">
        <v>0</v>
      </c>
      <c r="BL216" s="73">
        <v>0</v>
      </c>
      <c r="BM216" s="72"/>
      <c r="BN216" s="73">
        <v>0.345394807852551</v>
      </c>
      <c r="BO216" s="72" t="s">
        <v>221</v>
      </c>
      <c r="BP216" s="72"/>
      <c r="BQ216" s="73">
        <v>0</v>
      </c>
      <c r="BR216" s="72" t="s">
        <v>221</v>
      </c>
      <c r="BS216" s="73">
        <v>0</v>
      </c>
      <c r="BT216" s="73">
        <v>0</v>
      </c>
      <c r="BU216" s="73">
        <v>22.726236929612199</v>
      </c>
      <c r="BV216" s="72"/>
      <c r="BW216" s="72" t="s">
        <v>221</v>
      </c>
      <c r="BX216" s="72" t="s">
        <v>221</v>
      </c>
      <c r="BY216" s="72"/>
      <c r="BZ216" s="73">
        <v>0</v>
      </c>
      <c r="CA216" s="73">
        <v>0</v>
      </c>
      <c r="CB216" s="72"/>
      <c r="CC216" s="73">
        <v>6.9434379000000001E-3</v>
      </c>
      <c r="CD216" s="73">
        <v>0</v>
      </c>
      <c r="CE216" s="73">
        <v>0</v>
      </c>
      <c r="CF216" s="72"/>
      <c r="CG216" s="72"/>
      <c r="CH216" s="72"/>
      <c r="CI216" s="73">
        <v>0</v>
      </c>
      <c r="CJ216" s="73">
        <v>201.46382486037299</v>
      </c>
      <c r="CK216" s="73">
        <v>201.47076829827299</v>
      </c>
    </row>
    <row r="217" spans="1:89" ht="15" customHeight="1">
      <c r="A217" s="72" t="s">
        <v>203</v>
      </c>
      <c r="B217" s="74"/>
      <c r="C217" s="74"/>
      <c r="D217" s="75">
        <v>0.48564000000000002</v>
      </c>
      <c r="E217" s="75">
        <v>7.4</v>
      </c>
      <c r="F217" s="75">
        <v>0</v>
      </c>
      <c r="G217" s="75">
        <v>80.252009999999999</v>
      </c>
      <c r="H217" s="75">
        <v>0</v>
      </c>
      <c r="I217" s="74"/>
      <c r="J217" s="74"/>
      <c r="K217" s="75">
        <v>56.752120012830403</v>
      </c>
      <c r="L217" s="75">
        <v>0.62795324546132802</v>
      </c>
      <c r="M217" s="75">
        <v>162.98111017987199</v>
      </c>
      <c r="N217" s="75">
        <v>0.186485437865305</v>
      </c>
      <c r="O217" s="74"/>
      <c r="P217" s="75">
        <v>0</v>
      </c>
      <c r="Q217" s="75">
        <v>0</v>
      </c>
      <c r="R217" s="75">
        <v>0</v>
      </c>
      <c r="S217" s="75">
        <v>53.845712533940599</v>
      </c>
      <c r="T217" s="75">
        <v>11.925376547848501</v>
      </c>
      <c r="U217" s="74"/>
      <c r="V217" s="75">
        <v>0</v>
      </c>
      <c r="W217" s="75">
        <v>0</v>
      </c>
      <c r="X217" s="74" t="s">
        <v>221</v>
      </c>
      <c r="Y217" s="75">
        <v>257.38920000000002</v>
      </c>
      <c r="Z217" s="75">
        <v>0.53091743130000002</v>
      </c>
      <c r="AA217" s="75">
        <v>0</v>
      </c>
      <c r="AB217" s="74"/>
      <c r="AC217" s="75">
        <v>11.5458379963725</v>
      </c>
      <c r="AD217" s="75">
        <v>6.0662309944294197</v>
      </c>
      <c r="AE217" s="75">
        <v>231.0382668972</v>
      </c>
      <c r="AF217" s="75">
        <v>375.16293792160002</v>
      </c>
      <c r="AG217" s="74" t="s">
        <v>221</v>
      </c>
      <c r="AH217" s="75">
        <v>4.5714288761999997</v>
      </c>
      <c r="AI217" s="75">
        <v>2.78514588859416</v>
      </c>
      <c r="AJ217" s="75">
        <v>0</v>
      </c>
      <c r="AK217" s="75">
        <v>9.1871699608806399</v>
      </c>
      <c r="AL217" s="75">
        <v>0</v>
      </c>
      <c r="AM217" s="74"/>
      <c r="AN217" s="74"/>
      <c r="AO217" s="74"/>
      <c r="AP217" s="74" t="s">
        <v>221</v>
      </c>
      <c r="AQ217" s="74"/>
      <c r="AR217" s="75">
        <v>0</v>
      </c>
      <c r="AS217" s="75">
        <v>1147.8190010000001</v>
      </c>
      <c r="AT217" s="75">
        <v>11.789209123265399</v>
      </c>
      <c r="AU217" s="75">
        <v>1.54</v>
      </c>
      <c r="AV217" s="75">
        <v>0</v>
      </c>
      <c r="AW217" s="75">
        <v>0</v>
      </c>
      <c r="AX217" s="74" t="s">
        <v>221</v>
      </c>
      <c r="AY217" s="74"/>
      <c r="AZ217" s="75">
        <v>0</v>
      </c>
      <c r="BA217" s="75">
        <v>42.234313438570702</v>
      </c>
      <c r="BB217" s="74"/>
      <c r="BC217" s="74"/>
      <c r="BD217" s="75">
        <v>116.57994042539799</v>
      </c>
      <c r="BE217" s="75">
        <v>4.3624543795620401</v>
      </c>
      <c r="BF217" s="74" t="s">
        <v>221</v>
      </c>
      <c r="BG217" s="74" t="s">
        <v>221</v>
      </c>
      <c r="BH217" s="75">
        <v>37.423479515947797</v>
      </c>
      <c r="BI217" s="75">
        <v>0</v>
      </c>
      <c r="BJ217" s="74"/>
      <c r="BK217" s="75">
        <v>5.3420399999999999</v>
      </c>
      <c r="BL217" s="75">
        <v>4.6135799999999998E-2</v>
      </c>
      <c r="BM217" s="74"/>
      <c r="BN217" s="75">
        <v>13.729443612138899</v>
      </c>
      <c r="BO217" s="74" t="s">
        <v>221</v>
      </c>
      <c r="BP217" s="75">
        <v>17.024999999999999</v>
      </c>
      <c r="BQ217" s="74" t="s">
        <v>221</v>
      </c>
      <c r="BR217" s="74" t="s">
        <v>221</v>
      </c>
      <c r="BS217" s="74"/>
      <c r="BT217" s="75">
        <v>0</v>
      </c>
      <c r="BU217" s="74" t="s">
        <v>221</v>
      </c>
      <c r="BV217" s="74"/>
      <c r="BW217" s="75">
        <v>195.1</v>
      </c>
      <c r="BX217" s="74" t="s">
        <v>221</v>
      </c>
      <c r="BY217" s="74"/>
      <c r="BZ217" s="75">
        <v>789.44045868276896</v>
      </c>
      <c r="CA217" s="75">
        <v>176.67991146721201</v>
      </c>
      <c r="CB217" s="74"/>
      <c r="CC217" s="75">
        <v>669.51441732106196</v>
      </c>
      <c r="CD217" s="75">
        <v>0</v>
      </c>
      <c r="CE217" s="75">
        <v>11.789209123265399</v>
      </c>
      <c r="CF217" s="74"/>
      <c r="CG217" s="74"/>
      <c r="CH217" s="74"/>
      <c r="CI217" s="75">
        <v>56.752120012830403</v>
      </c>
      <c r="CJ217" s="75">
        <v>1161.54844461214</v>
      </c>
      <c r="CK217" s="75">
        <v>2865.7245612192801</v>
      </c>
    </row>
    <row r="218" spans="1:89" ht="15" customHeight="1">
      <c r="A218" s="72" t="s">
        <v>348</v>
      </c>
      <c r="B218" s="72"/>
      <c r="C218" s="72"/>
      <c r="D218" s="73">
        <v>0</v>
      </c>
      <c r="E218" s="72"/>
      <c r="F218" s="73">
        <v>0</v>
      </c>
      <c r="G218" s="72"/>
      <c r="H218" s="72"/>
      <c r="I218" s="72"/>
      <c r="J218" s="72"/>
      <c r="K218" s="73">
        <v>0</v>
      </c>
      <c r="L218" s="73">
        <v>0</v>
      </c>
      <c r="M218" s="72" t="s">
        <v>221</v>
      </c>
      <c r="N218" s="73">
        <v>0</v>
      </c>
      <c r="O218" s="72"/>
      <c r="P218" s="73">
        <v>0</v>
      </c>
      <c r="Q218" s="73">
        <v>0</v>
      </c>
      <c r="R218" s="73">
        <v>0</v>
      </c>
      <c r="S218" s="73">
        <v>0</v>
      </c>
      <c r="T218" s="73">
        <v>0</v>
      </c>
      <c r="U218" s="72"/>
      <c r="V218" s="73">
        <v>0</v>
      </c>
      <c r="W218" s="73">
        <v>0</v>
      </c>
      <c r="X218" s="72" t="s">
        <v>221</v>
      </c>
      <c r="Y218" s="73">
        <v>0</v>
      </c>
      <c r="Z218" s="73">
        <v>0</v>
      </c>
      <c r="AA218" s="73">
        <v>0</v>
      </c>
      <c r="AB218" s="72"/>
      <c r="AC218" s="73">
        <v>0</v>
      </c>
      <c r="AD218" s="72"/>
      <c r="AE218" s="73">
        <v>0</v>
      </c>
      <c r="AF218" s="73">
        <v>1.0086594499999999</v>
      </c>
      <c r="AG218" s="73">
        <v>0</v>
      </c>
      <c r="AH218" s="73">
        <v>0</v>
      </c>
      <c r="AI218" s="72"/>
      <c r="AJ218" s="73">
        <v>0</v>
      </c>
      <c r="AK218" s="73">
        <v>0</v>
      </c>
      <c r="AL218" s="73">
        <v>0</v>
      </c>
      <c r="AM218" s="72"/>
      <c r="AN218" s="72"/>
      <c r="AO218" s="72"/>
      <c r="AP218" s="72"/>
      <c r="AQ218" s="72"/>
      <c r="AR218" s="72"/>
      <c r="AS218" s="72"/>
      <c r="AT218" s="73">
        <v>0</v>
      </c>
      <c r="AU218" s="72"/>
      <c r="AV218" s="73">
        <v>0</v>
      </c>
      <c r="AW218" s="73">
        <v>0</v>
      </c>
      <c r="AX218" s="72" t="s">
        <v>221</v>
      </c>
      <c r="AY218" s="72"/>
      <c r="AZ218" s="72"/>
      <c r="BA218" s="72"/>
      <c r="BB218" s="72"/>
      <c r="BC218" s="72"/>
      <c r="BD218" s="73">
        <v>0</v>
      </c>
      <c r="BE218" s="73">
        <v>0</v>
      </c>
      <c r="BF218" s="72" t="s">
        <v>221</v>
      </c>
      <c r="BG218" s="72"/>
      <c r="BH218" s="73">
        <v>0</v>
      </c>
      <c r="BI218" s="73">
        <v>0</v>
      </c>
      <c r="BJ218" s="72"/>
      <c r="BK218" s="73">
        <v>0</v>
      </c>
      <c r="BL218" s="73">
        <v>0</v>
      </c>
      <c r="BM218" s="72"/>
      <c r="BN218" s="73">
        <v>0</v>
      </c>
      <c r="BO218" s="72" t="s">
        <v>221</v>
      </c>
      <c r="BP218" s="72"/>
      <c r="BQ218" s="73">
        <v>0</v>
      </c>
      <c r="BR218" s="72" t="s">
        <v>221</v>
      </c>
      <c r="BS218" s="73">
        <v>0</v>
      </c>
      <c r="BT218" s="73">
        <v>0</v>
      </c>
      <c r="BU218" s="73">
        <v>0</v>
      </c>
      <c r="BV218" s="72"/>
      <c r="BW218" s="73">
        <v>0</v>
      </c>
      <c r="BX218" s="72" t="s">
        <v>221</v>
      </c>
      <c r="BY218" s="72"/>
      <c r="BZ218" s="73">
        <v>1.0086594499999999</v>
      </c>
      <c r="CA218" s="73">
        <v>0</v>
      </c>
      <c r="CB218" s="72"/>
      <c r="CC218" s="73">
        <v>0</v>
      </c>
      <c r="CD218" s="73">
        <v>0</v>
      </c>
      <c r="CE218" s="73">
        <v>0</v>
      </c>
      <c r="CF218" s="72"/>
      <c r="CG218" s="72"/>
      <c r="CH218" s="72"/>
      <c r="CI218" s="73">
        <v>0</v>
      </c>
      <c r="CJ218" s="73">
        <v>0</v>
      </c>
      <c r="CK218" s="73">
        <v>1.0086594499999999</v>
      </c>
    </row>
    <row r="219" spans="1:89" ht="15" customHeight="1">
      <c r="A219" s="72" t="s">
        <v>349</v>
      </c>
      <c r="B219" s="74"/>
      <c r="C219" s="74"/>
      <c r="D219" s="75">
        <v>0</v>
      </c>
      <c r="E219" s="74"/>
      <c r="F219" s="75">
        <v>0</v>
      </c>
      <c r="G219" s="74"/>
      <c r="H219" s="74"/>
      <c r="I219" s="74"/>
      <c r="J219" s="74"/>
      <c r="K219" s="75">
        <v>0</v>
      </c>
      <c r="L219" s="75">
        <v>0</v>
      </c>
      <c r="M219" s="74" t="s">
        <v>221</v>
      </c>
      <c r="N219" s="75">
        <v>0</v>
      </c>
      <c r="O219" s="74"/>
      <c r="P219" s="75">
        <v>0</v>
      </c>
      <c r="Q219" s="75">
        <v>0</v>
      </c>
      <c r="R219" s="75">
        <v>0</v>
      </c>
      <c r="S219" s="75">
        <v>0</v>
      </c>
      <c r="T219" s="75">
        <v>0</v>
      </c>
      <c r="U219" s="74"/>
      <c r="V219" s="75">
        <v>0</v>
      </c>
      <c r="W219" s="75">
        <v>0</v>
      </c>
      <c r="X219" s="74" t="s">
        <v>221</v>
      </c>
      <c r="Y219" s="75">
        <v>0</v>
      </c>
      <c r="Z219" s="75">
        <v>0</v>
      </c>
      <c r="AA219" s="75">
        <v>0</v>
      </c>
      <c r="AB219" s="74"/>
      <c r="AC219" s="75">
        <v>0</v>
      </c>
      <c r="AD219" s="74"/>
      <c r="AE219" s="75">
        <v>0.93160591490806299</v>
      </c>
      <c r="AF219" s="74"/>
      <c r="AG219" s="75">
        <v>0</v>
      </c>
      <c r="AH219" s="75">
        <v>0</v>
      </c>
      <c r="AI219" s="74"/>
      <c r="AJ219" s="75">
        <v>0</v>
      </c>
      <c r="AK219" s="75">
        <v>0</v>
      </c>
      <c r="AL219" s="75">
        <v>0</v>
      </c>
      <c r="AM219" s="74"/>
      <c r="AN219" s="74"/>
      <c r="AO219" s="74"/>
      <c r="AP219" s="74"/>
      <c r="AQ219" s="74"/>
      <c r="AR219" s="74"/>
      <c r="AS219" s="75">
        <v>0</v>
      </c>
      <c r="AT219" s="75">
        <v>0</v>
      </c>
      <c r="AU219" s="74"/>
      <c r="AV219" s="75">
        <v>0</v>
      </c>
      <c r="AW219" s="75">
        <v>0</v>
      </c>
      <c r="AX219" s="74" t="s">
        <v>221</v>
      </c>
      <c r="AY219" s="75">
        <v>44.031702245945397</v>
      </c>
      <c r="AZ219" s="75">
        <v>0</v>
      </c>
      <c r="BA219" s="74"/>
      <c r="BB219" s="74"/>
      <c r="BC219" s="74"/>
      <c r="BD219" s="75">
        <v>0</v>
      </c>
      <c r="BE219" s="75">
        <v>0</v>
      </c>
      <c r="BF219" s="74" t="s">
        <v>221</v>
      </c>
      <c r="BG219" s="74"/>
      <c r="BH219" s="75">
        <v>0</v>
      </c>
      <c r="BI219" s="75">
        <v>0</v>
      </c>
      <c r="BJ219" s="74"/>
      <c r="BK219" s="75">
        <v>0</v>
      </c>
      <c r="BL219" s="75">
        <v>0</v>
      </c>
      <c r="BM219" s="74"/>
      <c r="BN219" s="75">
        <v>0</v>
      </c>
      <c r="BO219" s="74" t="s">
        <v>221</v>
      </c>
      <c r="BP219" s="74"/>
      <c r="BQ219" s="75">
        <v>0</v>
      </c>
      <c r="BR219" s="74" t="s">
        <v>221</v>
      </c>
      <c r="BS219" s="75">
        <v>0</v>
      </c>
      <c r="BT219" s="75">
        <v>0</v>
      </c>
      <c r="BU219" s="74" t="s">
        <v>221</v>
      </c>
      <c r="BV219" s="74"/>
      <c r="BW219" s="75">
        <v>0</v>
      </c>
      <c r="BX219" s="74" t="s">
        <v>221</v>
      </c>
      <c r="BY219" s="74"/>
      <c r="BZ219" s="75">
        <v>0.93160591490806299</v>
      </c>
      <c r="CA219" s="75">
        <v>0</v>
      </c>
      <c r="CB219" s="74"/>
      <c r="CC219" s="75">
        <v>0</v>
      </c>
      <c r="CD219" s="75">
        <v>0</v>
      </c>
      <c r="CE219" s="75">
        <v>0</v>
      </c>
      <c r="CF219" s="74"/>
      <c r="CG219" s="74"/>
      <c r="CH219" s="74"/>
      <c r="CI219" s="75">
        <v>0</v>
      </c>
      <c r="CJ219" s="75">
        <v>44.031702245945397</v>
      </c>
      <c r="CK219" s="75">
        <v>44.963308160853501</v>
      </c>
    </row>
    <row r="220" spans="1:89" ht="15" customHeight="1">
      <c r="A220" s="72" t="s">
        <v>350</v>
      </c>
      <c r="B220" s="72"/>
      <c r="C220" s="72"/>
      <c r="D220" s="73">
        <v>0</v>
      </c>
      <c r="E220" s="72"/>
      <c r="F220" s="73">
        <v>0</v>
      </c>
      <c r="G220" s="72" t="s">
        <v>221</v>
      </c>
      <c r="H220" s="72"/>
      <c r="I220" s="72"/>
      <c r="J220" s="72"/>
      <c r="K220" s="73">
        <v>0</v>
      </c>
      <c r="L220" s="73">
        <v>0</v>
      </c>
      <c r="M220" s="72" t="s">
        <v>221</v>
      </c>
      <c r="N220" s="73">
        <v>0</v>
      </c>
      <c r="O220" s="72"/>
      <c r="P220" s="73">
        <v>0</v>
      </c>
      <c r="Q220" s="73">
        <v>0</v>
      </c>
      <c r="R220" s="73">
        <v>0</v>
      </c>
      <c r="S220" s="73">
        <v>0</v>
      </c>
      <c r="T220" s="73">
        <v>0</v>
      </c>
      <c r="U220" s="72"/>
      <c r="V220" s="73">
        <v>0</v>
      </c>
      <c r="W220" s="73">
        <v>0</v>
      </c>
      <c r="X220" s="72"/>
      <c r="Y220" s="73">
        <v>0</v>
      </c>
      <c r="Z220" s="73">
        <v>0</v>
      </c>
      <c r="AA220" s="73">
        <v>0</v>
      </c>
      <c r="AB220" s="72"/>
      <c r="AC220" s="73">
        <v>0</v>
      </c>
      <c r="AD220" s="72"/>
      <c r="AE220" s="73">
        <v>0</v>
      </c>
      <c r="AF220" s="72"/>
      <c r="AG220" s="73">
        <v>0</v>
      </c>
      <c r="AH220" s="73">
        <v>0</v>
      </c>
      <c r="AI220" s="72"/>
      <c r="AJ220" s="73">
        <v>0</v>
      </c>
      <c r="AK220" s="73">
        <v>0</v>
      </c>
      <c r="AL220" s="73">
        <v>0</v>
      </c>
      <c r="AM220" s="72"/>
      <c r="AN220" s="72"/>
      <c r="AO220" s="72"/>
      <c r="AP220" s="72"/>
      <c r="AQ220" s="72"/>
      <c r="AR220" s="72"/>
      <c r="AS220" s="72"/>
      <c r="AT220" s="73">
        <v>0</v>
      </c>
      <c r="AU220" s="72"/>
      <c r="AV220" s="73">
        <v>0</v>
      </c>
      <c r="AW220" s="73">
        <v>0</v>
      </c>
      <c r="AX220" s="73">
        <v>0</v>
      </c>
      <c r="AY220" s="72"/>
      <c r="AZ220" s="72"/>
      <c r="BA220" s="72"/>
      <c r="BB220" s="72"/>
      <c r="BC220" s="72"/>
      <c r="BD220" s="73">
        <v>0</v>
      </c>
      <c r="BE220" s="73">
        <v>0</v>
      </c>
      <c r="BF220" s="72" t="s">
        <v>221</v>
      </c>
      <c r="BG220" s="72"/>
      <c r="BH220" s="73">
        <v>0</v>
      </c>
      <c r="BI220" s="73">
        <v>0</v>
      </c>
      <c r="BJ220" s="72"/>
      <c r="BK220" s="73">
        <v>0</v>
      </c>
      <c r="BL220" s="73">
        <v>0</v>
      </c>
      <c r="BM220" s="72"/>
      <c r="BN220" s="73">
        <v>0</v>
      </c>
      <c r="BO220" s="72"/>
      <c r="BP220" s="72"/>
      <c r="BQ220" s="73">
        <v>0</v>
      </c>
      <c r="BR220" s="72" t="s">
        <v>221</v>
      </c>
      <c r="BS220" s="73">
        <v>0</v>
      </c>
      <c r="BT220" s="73">
        <v>0</v>
      </c>
      <c r="BU220" s="73">
        <v>0</v>
      </c>
      <c r="BV220" s="72"/>
      <c r="BW220" s="73">
        <v>0</v>
      </c>
      <c r="BX220" s="72"/>
      <c r="BY220" s="72"/>
      <c r="BZ220" s="73">
        <v>0</v>
      </c>
      <c r="CA220" s="73">
        <v>0</v>
      </c>
      <c r="CB220" s="72"/>
      <c r="CC220" s="73">
        <v>0</v>
      </c>
      <c r="CD220" s="73">
        <v>0</v>
      </c>
      <c r="CE220" s="73">
        <v>0</v>
      </c>
      <c r="CF220" s="72"/>
      <c r="CG220" s="72"/>
      <c r="CH220" s="72"/>
      <c r="CI220" s="73">
        <v>0</v>
      </c>
      <c r="CJ220" s="73">
        <v>0</v>
      </c>
      <c r="CK220" s="73">
        <v>0</v>
      </c>
    </row>
    <row r="221" spans="1:89" ht="15" customHeight="1">
      <c r="A221" s="72" t="s">
        <v>351</v>
      </c>
      <c r="B221" s="74"/>
      <c r="C221" s="74"/>
      <c r="D221" s="75">
        <v>0</v>
      </c>
      <c r="E221" s="74"/>
      <c r="F221" s="75">
        <v>0</v>
      </c>
      <c r="G221" s="74"/>
      <c r="H221" s="74"/>
      <c r="I221" s="74"/>
      <c r="J221" s="74"/>
      <c r="K221" s="75">
        <v>0</v>
      </c>
      <c r="L221" s="75">
        <v>0</v>
      </c>
      <c r="M221" s="74" t="s">
        <v>221</v>
      </c>
      <c r="N221" s="75">
        <v>0</v>
      </c>
      <c r="O221" s="74"/>
      <c r="P221" s="75">
        <v>0</v>
      </c>
      <c r="Q221" s="75">
        <v>0</v>
      </c>
      <c r="R221" s="75">
        <v>0</v>
      </c>
      <c r="S221" s="75">
        <v>0</v>
      </c>
      <c r="T221" s="75">
        <v>0</v>
      </c>
      <c r="U221" s="74"/>
      <c r="V221" s="75">
        <v>0</v>
      </c>
      <c r="W221" s="75">
        <v>0</v>
      </c>
      <c r="X221" s="74"/>
      <c r="Y221" s="75">
        <v>0</v>
      </c>
      <c r="Z221" s="75">
        <v>0</v>
      </c>
      <c r="AA221" s="75">
        <v>0</v>
      </c>
      <c r="AB221" s="74"/>
      <c r="AC221" s="75">
        <v>0</v>
      </c>
      <c r="AD221" s="74"/>
      <c r="AE221" s="75">
        <v>0</v>
      </c>
      <c r="AF221" s="74"/>
      <c r="AG221" s="75">
        <v>0</v>
      </c>
      <c r="AH221" s="75">
        <v>0</v>
      </c>
      <c r="AI221" s="74"/>
      <c r="AJ221" s="75">
        <v>0</v>
      </c>
      <c r="AK221" s="75">
        <v>0</v>
      </c>
      <c r="AL221" s="75">
        <v>0</v>
      </c>
      <c r="AM221" s="74"/>
      <c r="AN221" s="74"/>
      <c r="AO221" s="74"/>
      <c r="AP221" s="74"/>
      <c r="AQ221" s="74"/>
      <c r="AR221" s="75">
        <v>0</v>
      </c>
      <c r="AS221" s="74"/>
      <c r="AT221" s="75">
        <v>0</v>
      </c>
      <c r="AU221" s="74"/>
      <c r="AV221" s="75">
        <v>0</v>
      </c>
      <c r="AW221" s="75">
        <v>0</v>
      </c>
      <c r="AX221" s="75">
        <v>0</v>
      </c>
      <c r="AY221" s="74"/>
      <c r="AZ221" s="74"/>
      <c r="BA221" s="74"/>
      <c r="BB221" s="74"/>
      <c r="BC221" s="74"/>
      <c r="BD221" s="75">
        <v>0</v>
      </c>
      <c r="BE221" s="75">
        <v>0</v>
      </c>
      <c r="BF221" s="74" t="s">
        <v>221</v>
      </c>
      <c r="BG221" s="74"/>
      <c r="BH221" s="75">
        <v>0</v>
      </c>
      <c r="BI221" s="75">
        <v>0</v>
      </c>
      <c r="BJ221" s="74"/>
      <c r="BK221" s="75">
        <v>0</v>
      </c>
      <c r="BL221" s="75">
        <v>0</v>
      </c>
      <c r="BM221" s="74"/>
      <c r="BN221" s="75">
        <v>0</v>
      </c>
      <c r="BO221" s="74"/>
      <c r="BP221" s="74"/>
      <c r="BQ221" s="75">
        <v>0</v>
      </c>
      <c r="BR221" s="74" t="s">
        <v>221</v>
      </c>
      <c r="BS221" s="75">
        <v>0</v>
      </c>
      <c r="BT221" s="75">
        <v>0</v>
      </c>
      <c r="BU221" s="75">
        <v>0</v>
      </c>
      <c r="BV221" s="74"/>
      <c r="BW221" s="75">
        <v>0</v>
      </c>
      <c r="BX221" s="74" t="s">
        <v>221</v>
      </c>
      <c r="BY221" s="74"/>
      <c r="BZ221" s="75">
        <v>0</v>
      </c>
      <c r="CA221" s="75">
        <v>0</v>
      </c>
      <c r="CB221" s="74"/>
      <c r="CC221" s="75">
        <v>0</v>
      </c>
      <c r="CD221" s="75">
        <v>0</v>
      </c>
      <c r="CE221" s="75">
        <v>0</v>
      </c>
      <c r="CF221" s="74"/>
      <c r="CG221" s="74"/>
      <c r="CH221" s="74"/>
      <c r="CI221" s="75">
        <v>0</v>
      </c>
      <c r="CJ221" s="75">
        <v>0</v>
      </c>
      <c r="CK221" s="75">
        <v>0</v>
      </c>
    </row>
    <row r="222" spans="1:89" ht="15" customHeight="1">
      <c r="A222" s="72" t="s">
        <v>352</v>
      </c>
      <c r="B222" s="72"/>
      <c r="C222" s="73">
        <v>0.50279329608938605</v>
      </c>
      <c r="D222" s="73">
        <v>0</v>
      </c>
      <c r="E222" s="72"/>
      <c r="F222" s="73">
        <v>0</v>
      </c>
      <c r="G222" s="72" t="s">
        <v>221</v>
      </c>
      <c r="H222" s="72"/>
      <c r="I222" s="73">
        <v>0.06</v>
      </c>
      <c r="J222" s="72"/>
      <c r="K222" s="73">
        <v>1.98521589597959</v>
      </c>
      <c r="L222" s="73">
        <v>1.8652076597861202E-2</v>
      </c>
      <c r="M222" s="72" t="s">
        <v>221</v>
      </c>
      <c r="N222" s="73">
        <v>0</v>
      </c>
      <c r="O222" s="72"/>
      <c r="P222" s="73">
        <v>0</v>
      </c>
      <c r="Q222" s="73">
        <v>1.15590589487115</v>
      </c>
      <c r="R222" s="73">
        <v>0</v>
      </c>
      <c r="S222" s="73">
        <v>0</v>
      </c>
      <c r="T222" s="73">
        <v>0</v>
      </c>
      <c r="U222" s="72"/>
      <c r="V222" s="73">
        <v>0</v>
      </c>
      <c r="W222" s="73">
        <v>0</v>
      </c>
      <c r="X222" s="72" t="s">
        <v>221</v>
      </c>
      <c r="Y222" s="73">
        <v>0</v>
      </c>
      <c r="Z222" s="73">
        <v>0</v>
      </c>
      <c r="AA222" s="73">
        <v>0</v>
      </c>
      <c r="AB222" s="72"/>
      <c r="AC222" s="73">
        <v>0</v>
      </c>
      <c r="AD222" s="72"/>
      <c r="AE222" s="73">
        <v>0</v>
      </c>
      <c r="AF222" s="73">
        <v>0</v>
      </c>
      <c r="AG222" s="72" t="s">
        <v>221</v>
      </c>
      <c r="AH222" s="73">
        <v>0.83087419139999996</v>
      </c>
      <c r="AI222" s="72"/>
      <c r="AJ222" s="73">
        <v>0</v>
      </c>
      <c r="AK222" s="73">
        <v>0</v>
      </c>
      <c r="AL222" s="73">
        <v>0</v>
      </c>
      <c r="AM222" s="72"/>
      <c r="AN222" s="72"/>
      <c r="AO222" s="72"/>
      <c r="AP222" s="72"/>
      <c r="AQ222" s="72"/>
      <c r="AR222" s="72" t="s">
        <v>221</v>
      </c>
      <c r="AS222" s="72"/>
      <c r="AT222" s="73">
        <v>0.15950482639499</v>
      </c>
      <c r="AU222" s="72"/>
      <c r="AV222" s="73">
        <v>0</v>
      </c>
      <c r="AW222" s="73">
        <v>0</v>
      </c>
      <c r="AX222" s="72" t="s">
        <v>221</v>
      </c>
      <c r="AY222" s="72"/>
      <c r="AZ222" s="72"/>
      <c r="BA222" s="72"/>
      <c r="BB222" s="72" t="s">
        <v>221</v>
      </c>
      <c r="BC222" s="72"/>
      <c r="BD222" s="73">
        <v>0</v>
      </c>
      <c r="BE222" s="73">
        <v>2.8512773722627699E-2</v>
      </c>
      <c r="BF222" s="72" t="s">
        <v>221</v>
      </c>
      <c r="BG222" s="72"/>
      <c r="BH222" s="73">
        <v>0</v>
      </c>
      <c r="BI222" s="73">
        <v>0</v>
      </c>
      <c r="BJ222" s="72"/>
      <c r="BK222" s="73">
        <v>0</v>
      </c>
      <c r="BL222" s="73">
        <v>0</v>
      </c>
      <c r="BM222" s="72"/>
      <c r="BN222" s="73">
        <v>0</v>
      </c>
      <c r="BO222" s="72" t="s">
        <v>221</v>
      </c>
      <c r="BP222" s="72"/>
      <c r="BQ222" s="73">
        <v>0</v>
      </c>
      <c r="BR222" s="72" t="s">
        <v>221</v>
      </c>
      <c r="BS222" s="73">
        <v>0</v>
      </c>
      <c r="BT222" s="73">
        <v>0</v>
      </c>
      <c r="BU222" s="73">
        <v>0</v>
      </c>
      <c r="BV222" s="72"/>
      <c r="BW222" s="72" t="s">
        <v>221</v>
      </c>
      <c r="BX222" s="72" t="s">
        <v>221</v>
      </c>
      <c r="BY222" s="73">
        <v>3</v>
      </c>
      <c r="BZ222" s="73">
        <v>0</v>
      </c>
      <c r="CA222" s="73">
        <v>0</v>
      </c>
      <c r="CB222" s="72"/>
      <c r="CC222" s="73">
        <v>2.0339449365916402</v>
      </c>
      <c r="CD222" s="73">
        <v>0</v>
      </c>
      <c r="CE222" s="73">
        <v>0.15950482639499</v>
      </c>
      <c r="CF222" s="73">
        <v>0.50279329608938605</v>
      </c>
      <c r="CG222" s="72"/>
      <c r="CH222" s="72"/>
      <c r="CI222" s="73">
        <v>5.0452158959795899</v>
      </c>
      <c r="CJ222" s="73">
        <v>0</v>
      </c>
      <c r="CK222" s="73">
        <v>7.7414589550556103</v>
      </c>
    </row>
    <row r="223" spans="1:89" ht="15" customHeight="1">
      <c r="A223" s="72" t="s">
        <v>353</v>
      </c>
      <c r="B223" s="74"/>
      <c r="C223" s="74"/>
      <c r="D223" s="74" t="s">
        <v>221</v>
      </c>
      <c r="E223" s="75">
        <v>0</v>
      </c>
      <c r="F223" s="75">
        <v>0</v>
      </c>
      <c r="G223" s="75">
        <v>13.59792</v>
      </c>
      <c r="H223" s="74"/>
      <c r="I223" s="74"/>
      <c r="J223" s="74"/>
      <c r="K223" s="75">
        <v>0.36877483418492601</v>
      </c>
      <c r="L223" s="75">
        <v>0</v>
      </c>
      <c r="M223" s="74" t="s">
        <v>221</v>
      </c>
      <c r="N223" s="75">
        <v>0</v>
      </c>
      <c r="O223" s="74"/>
      <c r="P223" s="75">
        <v>0</v>
      </c>
      <c r="Q223" s="75">
        <v>0</v>
      </c>
      <c r="R223" s="75">
        <v>0</v>
      </c>
      <c r="S223" s="74" t="s">
        <v>221</v>
      </c>
      <c r="T223" s="75">
        <v>0</v>
      </c>
      <c r="U223" s="74"/>
      <c r="V223" s="75">
        <v>0</v>
      </c>
      <c r="W223" s="75">
        <v>0</v>
      </c>
      <c r="X223" s="75">
        <v>66.171095548137103</v>
      </c>
      <c r="Y223" s="75">
        <v>9.7127999999999997</v>
      </c>
      <c r="Z223" s="75">
        <v>0</v>
      </c>
      <c r="AA223" s="75">
        <v>0</v>
      </c>
      <c r="AB223" s="74"/>
      <c r="AC223" s="75">
        <v>0.40987149307297499</v>
      </c>
      <c r="AD223" s="74"/>
      <c r="AE223" s="75">
        <v>0</v>
      </c>
      <c r="AF223" s="74"/>
      <c r="AG223" s="74" t="s">
        <v>221</v>
      </c>
      <c r="AH223" s="75">
        <v>1.5190284996000001</v>
      </c>
      <c r="AI223" s="74"/>
      <c r="AJ223" s="75">
        <v>0</v>
      </c>
      <c r="AK223" s="75">
        <v>0</v>
      </c>
      <c r="AL223" s="75">
        <v>0</v>
      </c>
      <c r="AM223" s="74"/>
      <c r="AN223" s="74"/>
      <c r="AO223" s="74"/>
      <c r="AP223" s="74"/>
      <c r="AQ223" s="74"/>
      <c r="AR223" s="75">
        <v>0</v>
      </c>
      <c r="AS223" s="75">
        <v>48.2</v>
      </c>
      <c r="AT223" s="75">
        <v>7.0927907797088503</v>
      </c>
      <c r="AU223" s="74"/>
      <c r="AV223" s="75">
        <v>2.0901299419408299</v>
      </c>
      <c r="AW223" s="75">
        <v>0</v>
      </c>
      <c r="AX223" s="74" t="s">
        <v>221</v>
      </c>
      <c r="AY223" s="75">
        <v>20.106147659069102</v>
      </c>
      <c r="AZ223" s="74"/>
      <c r="BA223" s="74"/>
      <c r="BB223" s="74"/>
      <c r="BC223" s="74"/>
      <c r="BD223" s="74" t="s">
        <v>221</v>
      </c>
      <c r="BE223" s="75">
        <v>0.82687043795620396</v>
      </c>
      <c r="BF223" s="74" t="s">
        <v>221</v>
      </c>
      <c r="BG223" s="75">
        <v>0</v>
      </c>
      <c r="BH223" s="75">
        <v>0</v>
      </c>
      <c r="BI223" s="75">
        <v>4.2514582856042399E-2</v>
      </c>
      <c r="BJ223" s="74"/>
      <c r="BK223" s="75">
        <v>0.60704999999999998</v>
      </c>
      <c r="BL223" s="75">
        <v>0</v>
      </c>
      <c r="BM223" s="74"/>
      <c r="BN223" s="75">
        <v>0</v>
      </c>
      <c r="BO223" s="74" t="s">
        <v>221</v>
      </c>
      <c r="BP223" s="74"/>
      <c r="BQ223" s="75">
        <v>0</v>
      </c>
      <c r="BR223" s="74" t="s">
        <v>221</v>
      </c>
      <c r="BS223" s="75">
        <v>0</v>
      </c>
      <c r="BT223" s="75">
        <v>0</v>
      </c>
      <c r="BU223" s="75">
        <v>0</v>
      </c>
      <c r="BV223" s="74"/>
      <c r="BW223" s="74" t="s">
        <v>221</v>
      </c>
      <c r="BX223" s="74" t="s">
        <v>221</v>
      </c>
      <c r="BY223" s="74"/>
      <c r="BZ223" s="75">
        <v>0</v>
      </c>
      <c r="CA223" s="75">
        <v>0</v>
      </c>
      <c r="CB223" s="74"/>
      <c r="CC223" s="75">
        <v>92.887150561622306</v>
      </c>
      <c r="CD223" s="75">
        <v>2.0901299419408299</v>
      </c>
      <c r="CE223" s="75">
        <v>7.0927907797088503</v>
      </c>
      <c r="CF223" s="74"/>
      <c r="CG223" s="74"/>
      <c r="CH223" s="74"/>
      <c r="CI223" s="75">
        <v>0.36877483418492601</v>
      </c>
      <c r="CJ223" s="75">
        <v>68.306147659069097</v>
      </c>
      <c r="CK223" s="75">
        <v>170.744993776526</v>
      </c>
    </row>
    <row r="224" spans="1:89" ht="15" customHeight="1">
      <c r="A224" s="72" t="s">
        <v>204</v>
      </c>
      <c r="B224" s="73">
        <v>0</v>
      </c>
      <c r="C224" s="72"/>
      <c r="D224" s="73">
        <v>48.199770000000001</v>
      </c>
      <c r="E224" s="73">
        <v>3</v>
      </c>
      <c r="F224" s="73">
        <v>16.368300000000001</v>
      </c>
      <c r="G224" s="73">
        <v>101.25594</v>
      </c>
      <c r="H224" s="72"/>
      <c r="I224" s="72"/>
      <c r="J224" s="73">
        <v>9.4251220800918993</v>
      </c>
      <c r="K224" s="73">
        <v>12.496544018302499</v>
      </c>
      <c r="L224" s="73">
        <v>225.11191245958699</v>
      </c>
      <c r="M224" s="72" t="s">
        <v>221</v>
      </c>
      <c r="N224" s="73">
        <v>0</v>
      </c>
      <c r="O224" s="72"/>
      <c r="P224" s="73">
        <v>0.377898139658989</v>
      </c>
      <c r="Q224" s="73">
        <v>9.48807280053874</v>
      </c>
      <c r="R224" s="73">
        <v>0</v>
      </c>
      <c r="S224" s="73">
        <v>7.9047911009897502</v>
      </c>
      <c r="T224" s="73">
        <v>28.9149540954683</v>
      </c>
      <c r="U224" s="72"/>
      <c r="V224" s="73">
        <v>0</v>
      </c>
      <c r="W224" s="72" t="s">
        <v>221</v>
      </c>
      <c r="X224" s="72" t="s">
        <v>221</v>
      </c>
      <c r="Y224" s="73">
        <v>301.09679999999997</v>
      </c>
      <c r="Z224" s="73">
        <v>5.0131888739999999</v>
      </c>
      <c r="AA224" s="73">
        <v>0</v>
      </c>
      <c r="AB224" s="72"/>
      <c r="AC224" s="73">
        <v>15.2080268591055</v>
      </c>
      <c r="AD224" s="73">
        <v>0</v>
      </c>
      <c r="AE224" s="73">
        <v>4.23170144398917</v>
      </c>
      <c r="AF224" s="73">
        <v>1.2312305438</v>
      </c>
      <c r="AG224" s="72" t="s">
        <v>221</v>
      </c>
      <c r="AH224" s="73">
        <v>352.30742994510001</v>
      </c>
      <c r="AI224" s="72"/>
      <c r="AJ224" s="73">
        <v>444.66381000000001</v>
      </c>
      <c r="AK224" s="73">
        <v>9.2618886462882095</v>
      </c>
      <c r="AL224" s="73">
        <v>151.51747510063501</v>
      </c>
      <c r="AM224" s="72"/>
      <c r="AN224" s="73">
        <v>14.7628</v>
      </c>
      <c r="AO224" s="73">
        <v>21.8538</v>
      </c>
      <c r="AP224" s="72" t="s">
        <v>221</v>
      </c>
      <c r="AQ224" s="73">
        <v>94.801396605342603</v>
      </c>
      <c r="AR224" s="73">
        <v>0</v>
      </c>
      <c r="AS224" s="73">
        <v>0</v>
      </c>
      <c r="AT224" s="73">
        <v>2.4890880149320001E-2</v>
      </c>
      <c r="AU224" s="72"/>
      <c r="AV224" s="73">
        <v>3.0522532485485199</v>
      </c>
      <c r="AW224" s="73">
        <v>0</v>
      </c>
      <c r="AX224" s="73">
        <v>258.48189000000002</v>
      </c>
      <c r="AY224" s="72"/>
      <c r="AZ224" s="72"/>
      <c r="BA224" s="73">
        <v>8.8329918991504996</v>
      </c>
      <c r="BB224" s="72" t="s">
        <v>221</v>
      </c>
      <c r="BC224" s="72"/>
      <c r="BD224" s="72" t="s">
        <v>221</v>
      </c>
      <c r="BE224" s="73">
        <v>68.972399635036496</v>
      </c>
      <c r="BF224" s="72" t="s">
        <v>221</v>
      </c>
      <c r="BG224" s="73">
        <v>392.318541824889</v>
      </c>
      <c r="BH224" s="73">
        <v>391.75235303773201</v>
      </c>
      <c r="BI224" s="73">
        <v>1.3159217113060699</v>
      </c>
      <c r="BJ224" s="72"/>
      <c r="BK224" s="73">
        <v>5.3420399999999999</v>
      </c>
      <c r="BL224" s="73">
        <v>2.6260983000000002</v>
      </c>
      <c r="BM224" s="72"/>
      <c r="BN224" s="73">
        <v>0.94983572159451501</v>
      </c>
      <c r="BO224" s="72" t="s">
        <v>221</v>
      </c>
      <c r="BP224" s="73">
        <v>1.921</v>
      </c>
      <c r="BQ224" s="73">
        <v>49.504950495049499</v>
      </c>
      <c r="BR224" s="72" t="s">
        <v>221</v>
      </c>
      <c r="BS224" s="73">
        <v>0</v>
      </c>
      <c r="BT224" s="72"/>
      <c r="BU224" s="72" t="s">
        <v>221</v>
      </c>
      <c r="BV224" s="73">
        <v>79.900000000000006</v>
      </c>
      <c r="BW224" s="73">
        <v>79.600800000000106</v>
      </c>
      <c r="BX224" s="72" t="s">
        <v>221</v>
      </c>
      <c r="BY224" s="72"/>
      <c r="BZ224" s="73">
        <v>478.64353388694002</v>
      </c>
      <c r="CA224" s="73">
        <v>9.2618886462882095</v>
      </c>
      <c r="CB224" s="72"/>
      <c r="CC224" s="73">
        <v>2718.2819749248702</v>
      </c>
      <c r="CD224" s="73">
        <v>3.0522532485485199</v>
      </c>
      <c r="CE224" s="73">
        <v>0.402789019808309</v>
      </c>
      <c r="CF224" s="72"/>
      <c r="CG224" s="72"/>
      <c r="CH224" s="73">
        <v>0</v>
      </c>
      <c r="CI224" s="73">
        <v>12.496544018302499</v>
      </c>
      <c r="CJ224" s="73">
        <v>0.94983572159451501</v>
      </c>
      <c r="CK224" s="73">
        <v>3223.0888194663498</v>
      </c>
    </row>
    <row r="225" spans="1:89" ht="15" customHeight="1">
      <c r="A225" s="72" t="s">
        <v>104</v>
      </c>
      <c r="B225" s="74"/>
      <c r="C225" s="74"/>
      <c r="D225" s="75">
        <v>0</v>
      </c>
      <c r="E225" s="74"/>
      <c r="F225" s="75">
        <v>0</v>
      </c>
      <c r="G225" s="75">
        <v>1.33551</v>
      </c>
      <c r="H225" s="74"/>
      <c r="I225" s="74"/>
      <c r="J225" s="74"/>
      <c r="K225" s="75">
        <v>0</v>
      </c>
      <c r="L225" s="75">
        <v>0</v>
      </c>
      <c r="M225" s="74" t="s">
        <v>221</v>
      </c>
      <c r="N225" s="75">
        <v>0</v>
      </c>
      <c r="O225" s="74"/>
      <c r="P225" s="75">
        <v>0</v>
      </c>
      <c r="Q225" s="75">
        <v>0</v>
      </c>
      <c r="R225" s="75">
        <v>0</v>
      </c>
      <c r="S225" s="75">
        <v>0</v>
      </c>
      <c r="T225" s="75">
        <v>0</v>
      </c>
      <c r="U225" s="74"/>
      <c r="V225" s="75">
        <v>0</v>
      </c>
      <c r="W225" s="75">
        <v>0</v>
      </c>
      <c r="X225" s="74" t="s">
        <v>221</v>
      </c>
      <c r="Y225" s="75">
        <v>0</v>
      </c>
      <c r="Z225" s="75">
        <v>0</v>
      </c>
      <c r="AA225" s="75">
        <v>0</v>
      </c>
      <c r="AB225" s="74"/>
      <c r="AC225" s="75">
        <v>0</v>
      </c>
      <c r="AD225" s="74"/>
      <c r="AE225" s="75">
        <v>0</v>
      </c>
      <c r="AF225" s="74"/>
      <c r="AG225" s="75">
        <v>0</v>
      </c>
      <c r="AH225" s="75">
        <v>0</v>
      </c>
      <c r="AI225" s="74"/>
      <c r="AJ225" s="75">
        <v>0</v>
      </c>
      <c r="AK225" s="75">
        <v>0</v>
      </c>
      <c r="AL225" s="75">
        <v>0</v>
      </c>
      <c r="AM225" s="74"/>
      <c r="AN225" s="74"/>
      <c r="AO225" s="74"/>
      <c r="AP225" s="74"/>
      <c r="AQ225" s="74"/>
      <c r="AR225" s="74"/>
      <c r="AS225" s="74"/>
      <c r="AT225" s="75">
        <v>0</v>
      </c>
      <c r="AU225" s="74"/>
      <c r="AV225" s="75">
        <v>0</v>
      </c>
      <c r="AW225" s="75">
        <v>0</v>
      </c>
      <c r="AX225" s="74" t="s">
        <v>221</v>
      </c>
      <c r="AY225" s="74"/>
      <c r="AZ225" s="74"/>
      <c r="BA225" s="74"/>
      <c r="BB225" s="74"/>
      <c r="BC225" s="74"/>
      <c r="BD225" s="74" t="s">
        <v>221</v>
      </c>
      <c r="BE225" s="75">
        <v>0</v>
      </c>
      <c r="BF225" s="74" t="s">
        <v>221</v>
      </c>
      <c r="BG225" s="74"/>
      <c r="BH225" s="75">
        <v>0.39768778871066401</v>
      </c>
      <c r="BI225" s="75">
        <v>0</v>
      </c>
      <c r="BJ225" s="74"/>
      <c r="BK225" s="75">
        <v>0</v>
      </c>
      <c r="BL225" s="75">
        <v>0</v>
      </c>
      <c r="BM225" s="74"/>
      <c r="BN225" s="75">
        <v>0</v>
      </c>
      <c r="BO225" s="74" t="s">
        <v>221</v>
      </c>
      <c r="BP225" s="74"/>
      <c r="BQ225" s="75">
        <v>0</v>
      </c>
      <c r="BR225" s="74" t="s">
        <v>221</v>
      </c>
      <c r="BS225" s="75">
        <v>0</v>
      </c>
      <c r="BT225" s="75">
        <v>0</v>
      </c>
      <c r="BU225" s="75">
        <v>0</v>
      </c>
      <c r="BV225" s="74"/>
      <c r="BW225" s="75">
        <v>0</v>
      </c>
      <c r="BX225" s="74" t="s">
        <v>221</v>
      </c>
      <c r="BY225" s="74"/>
      <c r="BZ225" s="75">
        <v>0</v>
      </c>
      <c r="CA225" s="75">
        <v>0</v>
      </c>
      <c r="CB225" s="74"/>
      <c r="CC225" s="75">
        <v>1.73319778871066</v>
      </c>
      <c r="CD225" s="75">
        <v>0</v>
      </c>
      <c r="CE225" s="75">
        <v>0</v>
      </c>
      <c r="CF225" s="74"/>
      <c r="CG225" s="74"/>
      <c r="CH225" s="74"/>
      <c r="CI225" s="75">
        <v>0</v>
      </c>
      <c r="CJ225" s="75">
        <v>0</v>
      </c>
      <c r="CK225" s="75">
        <v>1.73319778871066</v>
      </c>
    </row>
    <row r="226" spans="1:89" ht="15" customHeight="1">
      <c r="A226" s="72" t="s">
        <v>116</v>
      </c>
      <c r="B226" s="72"/>
      <c r="C226" s="72"/>
      <c r="D226" s="73">
        <v>0</v>
      </c>
      <c r="E226" s="72"/>
      <c r="F226" s="73">
        <v>0</v>
      </c>
      <c r="G226" s="73">
        <v>0</v>
      </c>
      <c r="H226" s="72"/>
      <c r="I226" s="72"/>
      <c r="J226" s="72"/>
      <c r="K226" s="73">
        <v>4.98243769294481</v>
      </c>
      <c r="L226" s="73">
        <v>0</v>
      </c>
      <c r="M226" s="72" t="s">
        <v>221</v>
      </c>
      <c r="N226" s="72" t="s">
        <v>221</v>
      </c>
      <c r="O226" s="72"/>
      <c r="P226" s="73">
        <v>0</v>
      </c>
      <c r="Q226" s="73">
        <v>0</v>
      </c>
      <c r="R226" s="73">
        <v>0</v>
      </c>
      <c r="S226" s="73">
        <v>0</v>
      </c>
      <c r="T226" s="73">
        <v>0</v>
      </c>
      <c r="U226" s="72"/>
      <c r="V226" s="73">
        <v>0</v>
      </c>
      <c r="W226" s="73">
        <v>0</v>
      </c>
      <c r="X226" s="72"/>
      <c r="Y226" s="73">
        <v>0</v>
      </c>
      <c r="Z226" s="73">
        <v>0</v>
      </c>
      <c r="AA226" s="73">
        <v>0</v>
      </c>
      <c r="AB226" s="72"/>
      <c r="AC226" s="73">
        <v>0</v>
      </c>
      <c r="AD226" s="72"/>
      <c r="AE226" s="73">
        <v>0</v>
      </c>
      <c r="AF226" s="72"/>
      <c r="AG226" s="73">
        <v>0</v>
      </c>
      <c r="AH226" s="73">
        <v>2.8132845956999999</v>
      </c>
      <c r="AI226" s="72"/>
      <c r="AJ226" s="73">
        <v>0</v>
      </c>
      <c r="AK226" s="73">
        <v>0</v>
      </c>
      <c r="AL226" s="73">
        <v>0</v>
      </c>
      <c r="AM226" s="72"/>
      <c r="AN226" s="72"/>
      <c r="AO226" s="72"/>
      <c r="AP226" s="72"/>
      <c r="AQ226" s="72"/>
      <c r="AR226" s="73">
        <v>5.1429276000000002</v>
      </c>
      <c r="AS226" s="72"/>
      <c r="AT226" s="73">
        <v>6.8970243642999998E-3</v>
      </c>
      <c r="AU226" s="72"/>
      <c r="AV226" s="73">
        <v>0</v>
      </c>
      <c r="AW226" s="73">
        <v>0</v>
      </c>
      <c r="AX226" s="72" t="s">
        <v>221</v>
      </c>
      <c r="AY226" s="72"/>
      <c r="AZ226" s="72"/>
      <c r="BA226" s="72"/>
      <c r="BB226" s="72"/>
      <c r="BC226" s="72"/>
      <c r="BD226" s="73">
        <v>0</v>
      </c>
      <c r="BE226" s="73">
        <v>0</v>
      </c>
      <c r="BF226" s="72" t="s">
        <v>221</v>
      </c>
      <c r="BG226" s="73">
        <v>0</v>
      </c>
      <c r="BH226" s="73">
        <v>0</v>
      </c>
      <c r="BI226" s="73">
        <v>0</v>
      </c>
      <c r="BJ226" s="72"/>
      <c r="BK226" s="73">
        <v>0</v>
      </c>
      <c r="BL226" s="73">
        <v>0</v>
      </c>
      <c r="BM226" s="72"/>
      <c r="BN226" s="73">
        <v>0</v>
      </c>
      <c r="BO226" s="72" t="s">
        <v>221</v>
      </c>
      <c r="BP226" s="72"/>
      <c r="BQ226" s="73">
        <v>0</v>
      </c>
      <c r="BR226" s="72" t="s">
        <v>221</v>
      </c>
      <c r="BS226" s="73">
        <v>0</v>
      </c>
      <c r="BT226" s="73">
        <v>0</v>
      </c>
      <c r="BU226" s="72" t="s">
        <v>221</v>
      </c>
      <c r="BV226" s="72"/>
      <c r="BW226" s="72" t="s">
        <v>221</v>
      </c>
      <c r="BX226" s="72"/>
      <c r="BY226" s="72"/>
      <c r="BZ226" s="73">
        <v>0</v>
      </c>
      <c r="CA226" s="73">
        <v>0</v>
      </c>
      <c r="CB226" s="72"/>
      <c r="CC226" s="73">
        <v>7.9562121957</v>
      </c>
      <c r="CD226" s="73">
        <v>0</v>
      </c>
      <c r="CE226" s="73">
        <v>6.8970243642999998E-3</v>
      </c>
      <c r="CF226" s="72"/>
      <c r="CG226" s="72"/>
      <c r="CH226" s="72"/>
      <c r="CI226" s="73">
        <v>4.98243769294481</v>
      </c>
      <c r="CJ226" s="73">
        <v>0</v>
      </c>
      <c r="CK226" s="73">
        <v>12.9455469130091</v>
      </c>
    </row>
    <row r="227" spans="1:89" ht="15" customHeight="1">
      <c r="A227" s="72" t="s">
        <v>354</v>
      </c>
      <c r="B227" s="74"/>
      <c r="C227" s="74"/>
      <c r="D227" s="75">
        <v>0</v>
      </c>
      <c r="E227" s="74"/>
      <c r="F227" s="75">
        <v>0</v>
      </c>
      <c r="G227" s="74"/>
      <c r="H227" s="74"/>
      <c r="I227" s="74"/>
      <c r="J227" s="74"/>
      <c r="K227" s="75">
        <v>0</v>
      </c>
      <c r="L227" s="75">
        <v>0</v>
      </c>
      <c r="M227" s="74" t="s">
        <v>221</v>
      </c>
      <c r="N227" s="75">
        <v>0</v>
      </c>
      <c r="O227" s="74"/>
      <c r="P227" s="75">
        <v>0</v>
      </c>
      <c r="Q227" s="75">
        <v>0</v>
      </c>
      <c r="R227" s="75">
        <v>0</v>
      </c>
      <c r="S227" s="75">
        <v>0</v>
      </c>
      <c r="T227" s="75">
        <v>0</v>
      </c>
      <c r="U227" s="74"/>
      <c r="V227" s="75">
        <v>0</v>
      </c>
      <c r="W227" s="75">
        <v>0</v>
      </c>
      <c r="X227" s="74"/>
      <c r="Y227" s="75">
        <v>0</v>
      </c>
      <c r="Z227" s="75">
        <v>0</v>
      </c>
      <c r="AA227" s="75">
        <v>0</v>
      </c>
      <c r="AB227" s="74"/>
      <c r="AC227" s="75">
        <v>0</v>
      </c>
      <c r="AD227" s="74"/>
      <c r="AE227" s="75">
        <v>0</v>
      </c>
      <c r="AF227" s="74"/>
      <c r="AG227" s="75">
        <v>0</v>
      </c>
      <c r="AH227" s="75">
        <v>0</v>
      </c>
      <c r="AI227" s="74"/>
      <c r="AJ227" s="75">
        <v>0</v>
      </c>
      <c r="AK227" s="75">
        <v>0</v>
      </c>
      <c r="AL227" s="75">
        <v>0</v>
      </c>
      <c r="AM227" s="74"/>
      <c r="AN227" s="74"/>
      <c r="AO227" s="74"/>
      <c r="AP227" s="74"/>
      <c r="AQ227" s="74"/>
      <c r="AR227" s="75">
        <v>0</v>
      </c>
      <c r="AS227" s="74"/>
      <c r="AT227" s="75">
        <v>0</v>
      </c>
      <c r="AU227" s="74"/>
      <c r="AV227" s="75">
        <v>0</v>
      </c>
      <c r="AW227" s="75">
        <v>0</v>
      </c>
      <c r="AX227" s="74" t="s">
        <v>221</v>
      </c>
      <c r="AY227" s="74"/>
      <c r="AZ227" s="74"/>
      <c r="BA227" s="74"/>
      <c r="BB227" s="74"/>
      <c r="BC227" s="74"/>
      <c r="BD227" s="75">
        <v>0</v>
      </c>
      <c r="BE227" s="75">
        <v>0</v>
      </c>
      <c r="BF227" s="74" t="s">
        <v>221</v>
      </c>
      <c r="BG227" s="74"/>
      <c r="BH227" s="75">
        <v>0</v>
      </c>
      <c r="BI227" s="75">
        <v>0</v>
      </c>
      <c r="BJ227" s="74"/>
      <c r="BK227" s="75">
        <v>0</v>
      </c>
      <c r="BL227" s="75">
        <v>0</v>
      </c>
      <c r="BM227" s="74"/>
      <c r="BN227" s="75">
        <v>0</v>
      </c>
      <c r="BO227" s="74"/>
      <c r="BP227" s="74"/>
      <c r="BQ227" s="75">
        <v>0</v>
      </c>
      <c r="BR227" s="74" t="s">
        <v>221</v>
      </c>
      <c r="BS227" s="75">
        <v>0</v>
      </c>
      <c r="BT227" s="75">
        <v>0</v>
      </c>
      <c r="BU227" s="75">
        <v>0</v>
      </c>
      <c r="BV227" s="74"/>
      <c r="BW227" s="75">
        <v>0</v>
      </c>
      <c r="BX227" s="74" t="s">
        <v>221</v>
      </c>
      <c r="BY227" s="74"/>
      <c r="BZ227" s="75">
        <v>0</v>
      </c>
      <c r="CA227" s="75">
        <v>0</v>
      </c>
      <c r="CB227" s="74"/>
      <c r="CC227" s="75">
        <v>0</v>
      </c>
      <c r="CD227" s="75">
        <v>0</v>
      </c>
      <c r="CE227" s="75">
        <v>0</v>
      </c>
      <c r="CF227" s="74"/>
      <c r="CG227" s="74"/>
      <c r="CH227" s="74"/>
      <c r="CI227" s="75">
        <v>0</v>
      </c>
      <c r="CJ227" s="75">
        <v>0</v>
      </c>
      <c r="CK227" s="75">
        <v>0</v>
      </c>
    </row>
    <row r="228" spans="1:89" ht="15" customHeight="1">
      <c r="A228" s="72" t="s">
        <v>205</v>
      </c>
      <c r="B228" s="72"/>
      <c r="C228" s="72"/>
      <c r="D228" s="73">
        <v>0</v>
      </c>
      <c r="E228" s="72"/>
      <c r="F228" s="73">
        <v>0</v>
      </c>
      <c r="G228" s="72"/>
      <c r="H228" s="72"/>
      <c r="I228" s="72"/>
      <c r="J228" s="72"/>
      <c r="K228" s="73">
        <v>0</v>
      </c>
      <c r="L228" s="73">
        <v>0</v>
      </c>
      <c r="M228" s="72" t="s">
        <v>221</v>
      </c>
      <c r="N228" s="73">
        <v>0</v>
      </c>
      <c r="O228" s="72"/>
      <c r="P228" s="73">
        <v>0</v>
      </c>
      <c r="Q228" s="73">
        <v>0</v>
      </c>
      <c r="R228" s="73">
        <v>0</v>
      </c>
      <c r="S228" s="73">
        <v>0</v>
      </c>
      <c r="T228" s="73">
        <v>0</v>
      </c>
      <c r="U228" s="72"/>
      <c r="V228" s="73">
        <v>0</v>
      </c>
      <c r="W228" s="73">
        <v>0</v>
      </c>
      <c r="X228" s="72" t="s">
        <v>221</v>
      </c>
      <c r="Y228" s="73">
        <v>0</v>
      </c>
      <c r="Z228" s="73">
        <v>0</v>
      </c>
      <c r="AA228" s="73">
        <v>0</v>
      </c>
      <c r="AB228" s="72"/>
      <c r="AC228" s="73">
        <v>0</v>
      </c>
      <c r="AD228" s="72"/>
      <c r="AE228" s="73">
        <v>0</v>
      </c>
      <c r="AF228" s="72"/>
      <c r="AG228" s="73">
        <v>0</v>
      </c>
      <c r="AH228" s="73">
        <v>0</v>
      </c>
      <c r="AI228" s="72"/>
      <c r="AJ228" s="73">
        <v>0</v>
      </c>
      <c r="AK228" s="73">
        <v>0</v>
      </c>
      <c r="AL228" s="73">
        <v>0</v>
      </c>
      <c r="AM228" s="72"/>
      <c r="AN228" s="72"/>
      <c r="AO228" s="72"/>
      <c r="AP228" s="72"/>
      <c r="AQ228" s="72"/>
      <c r="AR228" s="72"/>
      <c r="AS228" s="73">
        <v>0.51</v>
      </c>
      <c r="AT228" s="73">
        <v>0</v>
      </c>
      <c r="AU228" s="72"/>
      <c r="AV228" s="73">
        <v>0</v>
      </c>
      <c r="AW228" s="73">
        <v>1.0224044127124099E-2</v>
      </c>
      <c r="AX228" s="72" t="s">
        <v>221</v>
      </c>
      <c r="AY228" s="72"/>
      <c r="AZ228" s="72"/>
      <c r="BA228" s="72"/>
      <c r="BB228" s="72"/>
      <c r="BC228" s="72"/>
      <c r="BD228" s="72" t="s">
        <v>221</v>
      </c>
      <c r="BE228" s="73">
        <v>0</v>
      </c>
      <c r="BF228" s="72" t="s">
        <v>221</v>
      </c>
      <c r="BG228" s="72"/>
      <c r="BH228" s="73">
        <v>0</v>
      </c>
      <c r="BI228" s="73">
        <v>0</v>
      </c>
      <c r="BJ228" s="72"/>
      <c r="BK228" s="73">
        <v>0</v>
      </c>
      <c r="BL228" s="73">
        <v>0</v>
      </c>
      <c r="BM228" s="72"/>
      <c r="BN228" s="73">
        <v>8.6348701963137806E-2</v>
      </c>
      <c r="BO228" s="72" t="s">
        <v>221</v>
      </c>
      <c r="BP228" s="72"/>
      <c r="BQ228" s="73">
        <v>0</v>
      </c>
      <c r="BR228" s="72" t="s">
        <v>221</v>
      </c>
      <c r="BS228" s="73">
        <v>0</v>
      </c>
      <c r="BT228" s="73">
        <v>0</v>
      </c>
      <c r="BU228" s="72"/>
      <c r="BV228" s="72"/>
      <c r="BW228" s="72" t="s">
        <v>221</v>
      </c>
      <c r="BX228" s="72" t="s">
        <v>221</v>
      </c>
      <c r="BY228" s="72"/>
      <c r="BZ228" s="73">
        <v>0</v>
      </c>
      <c r="CA228" s="73">
        <v>0</v>
      </c>
      <c r="CB228" s="72"/>
      <c r="CC228" s="73">
        <v>0</v>
      </c>
      <c r="CD228" s="73">
        <v>0</v>
      </c>
      <c r="CE228" s="73">
        <v>0</v>
      </c>
      <c r="CF228" s="72"/>
      <c r="CG228" s="72"/>
      <c r="CH228" s="72"/>
      <c r="CI228" s="73">
        <v>0</v>
      </c>
      <c r="CJ228" s="73">
        <v>0.60657274609026202</v>
      </c>
      <c r="CK228" s="73">
        <v>0.60657274609026202</v>
      </c>
    </row>
    <row r="229" spans="1:89" ht="15" customHeight="1">
      <c r="A229" s="72" t="s">
        <v>206</v>
      </c>
      <c r="B229" s="75">
        <v>6.5688359264795701E-2</v>
      </c>
      <c r="C229" s="74"/>
      <c r="D229" s="75">
        <v>2.5496099999999999</v>
      </c>
      <c r="E229" s="75">
        <v>0</v>
      </c>
      <c r="F229" s="75">
        <v>11.712300000000001</v>
      </c>
      <c r="G229" s="75">
        <v>0.24282000000000001</v>
      </c>
      <c r="H229" s="74"/>
      <c r="I229" s="74"/>
      <c r="J229" s="74" t="s">
        <v>221</v>
      </c>
      <c r="K229" s="75">
        <v>2.2116256611700899E-2</v>
      </c>
      <c r="L229" s="75">
        <v>7.6722208405869203</v>
      </c>
      <c r="M229" s="74" t="s">
        <v>221</v>
      </c>
      <c r="N229" s="75">
        <v>0</v>
      </c>
      <c r="O229" s="74"/>
      <c r="P229" s="75">
        <v>0</v>
      </c>
      <c r="Q229" s="75">
        <v>2.1598172645682898</v>
      </c>
      <c r="R229" s="74" t="s">
        <v>221</v>
      </c>
      <c r="S229" s="75">
        <v>16.200578085311399</v>
      </c>
      <c r="T229" s="75">
        <v>4.7374783546247601</v>
      </c>
      <c r="U229" s="74"/>
      <c r="V229" s="75">
        <v>0.97128000000000003</v>
      </c>
      <c r="W229" s="75">
        <v>0</v>
      </c>
      <c r="X229" s="74" t="s">
        <v>221</v>
      </c>
      <c r="Y229" s="74" t="s">
        <v>221</v>
      </c>
      <c r="Z229" s="75">
        <v>4.2141410999999998E-3</v>
      </c>
      <c r="AA229" s="75">
        <v>0</v>
      </c>
      <c r="AB229" s="74"/>
      <c r="AC229" s="75">
        <v>344.94921467989002</v>
      </c>
      <c r="AD229" s="75">
        <v>0</v>
      </c>
      <c r="AE229" s="75">
        <v>0.31579861522307201</v>
      </c>
      <c r="AF229" s="74"/>
      <c r="AG229" s="75">
        <v>12.141</v>
      </c>
      <c r="AH229" s="75">
        <v>8.3404590624000008</v>
      </c>
      <c r="AI229" s="74"/>
      <c r="AJ229" s="75">
        <v>95.528760000000005</v>
      </c>
      <c r="AK229" s="75">
        <v>0</v>
      </c>
      <c r="AL229" s="74" t="s">
        <v>221</v>
      </c>
      <c r="AM229" s="74"/>
      <c r="AN229" s="75">
        <v>0.42520000000000002</v>
      </c>
      <c r="AO229" s="75">
        <v>0</v>
      </c>
      <c r="AP229" s="75">
        <v>3.5227392820657299</v>
      </c>
      <c r="AQ229" s="75">
        <v>0.58776211833604997</v>
      </c>
      <c r="AR229" s="75">
        <v>0</v>
      </c>
      <c r="AS229" s="74"/>
      <c r="AT229" s="75">
        <v>0</v>
      </c>
      <c r="AU229" s="74"/>
      <c r="AV229" s="75">
        <v>0</v>
      </c>
      <c r="AW229" s="75">
        <v>0</v>
      </c>
      <c r="AX229" s="74" t="s">
        <v>221</v>
      </c>
      <c r="AY229" s="74"/>
      <c r="AZ229" s="74"/>
      <c r="BA229" s="74"/>
      <c r="BB229" s="74"/>
      <c r="BC229" s="74"/>
      <c r="BD229" s="74" t="s">
        <v>221</v>
      </c>
      <c r="BE229" s="75">
        <v>206.28991788321201</v>
      </c>
      <c r="BF229" s="74" t="s">
        <v>221</v>
      </c>
      <c r="BG229" s="75">
        <v>2.7123792991211901E-2</v>
      </c>
      <c r="BH229" s="75">
        <v>10.1082388486371</v>
      </c>
      <c r="BI229" s="75">
        <v>3.0993166984402101E-2</v>
      </c>
      <c r="BJ229" s="74"/>
      <c r="BK229" s="75">
        <v>0.12141</v>
      </c>
      <c r="BL229" s="75">
        <v>0.29866860000000001</v>
      </c>
      <c r="BM229" s="74"/>
      <c r="BN229" s="75">
        <v>0</v>
      </c>
      <c r="BO229" s="74" t="s">
        <v>221</v>
      </c>
      <c r="BP229" s="74"/>
      <c r="BQ229" s="75">
        <v>0</v>
      </c>
      <c r="BR229" s="74" t="s">
        <v>221</v>
      </c>
      <c r="BS229" s="75">
        <v>0</v>
      </c>
      <c r="BT229" s="75">
        <v>0</v>
      </c>
      <c r="BU229" s="75">
        <v>0</v>
      </c>
      <c r="BV229" s="74"/>
      <c r="BW229" s="74" t="s">
        <v>221</v>
      </c>
      <c r="BX229" s="74" t="s">
        <v>221</v>
      </c>
      <c r="BY229" s="74"/>
      <c r="BZ229" s="75">
        <v>96.269758615223097</v>
      </c>
      <c r="CA229" s="75">
        <v>0</v>
      </c>
      <c r="CB229" s="74"/>
      <c r="CC229" s="75">
        <v>632.66784612070796</v>
      </c>
      <c r="CD229" s="75">
        <v>0</v>
      </c>
      <c r="CE229" s="75">
        <v>0</v>
      </c>
      <c r="CF229" s="74"/>
      <c r="CG229" s="74"/>
      <c r="CH229" s="75">
        <v>6.5688359264795701E-2</v>
      </c>
      <c r="CI229" s="75">
        <v>2.2116256611700899E-2</v>
      </c>
      <c r="CJ229" s="75">
        <v>0</v>
      </c>
      <c r="CK229" s="75">
        <v>729.02540935180696</v>
      </c>
    </row>
    <row r="230" spans="1:89" s="84" customFormat="1" ht="15" customHeight="1">
      <c r="A230" s="81" t="s">
        <v>355</v>
      </c>
      <c r="B230" s="85">
        <v>26.889362891550999</v>
      </c>
      <c r="C230" s="81"/>
      <c r="D230" s="85">
        <v>80.980469999999997</v>
      </c>
      <c r="E230" s="85">
        <v>4.93</v>
      </c>
      <c r="F230" s="85">
        <v>4.1307999999999998</v>
      </c>
      <c r="G230" s="85">
        <v>174.70899</v>
      </c>
      <c r="H230" s="81"/>
      <c r="I230" s="81"/>
      <c r="J230" s="85">
        <v>0.24519999181933</v>
      </c>
      <c r="K230" s="85">
        <v>161.78046083464901</v>
      </c>
      <c r="L230" s="85">
        <v>44.715244963939298</v>
      </c>
      <c r="M230" s="81" t="s">
        <v>221</v>
      </c>
      <c r="N230" s="81" t="s">
        <v>221</v>
      </c>
      <c r="O230" s="81"/>
      <c r="P230" s="85">
        <v>0</v>
      </c>
      <c r="Q230" s="85">
        <v>2.6348974401826299</v>
      </c>
      <c r="R230" s="81" t="s">
        <v>221</v>
      </c>
      <c r="S230" s="85">
        <v>13.485723044582601</v>
      </c>
      <c r="T230" s="85">
        <v>5.5542849674910997</v>
      </c>
      <c r="U230" s="81"/>
      <c r="V230" s="85">
        <v>2.3067899999999999</v>
      </c>
      <c r="W230" s="85">
        <v>0</v>
      </c>
      <c r="X230" s="85">
        <v>4958.25334434449</v>
      </c>
      <c r="Y230" s="85">
        <v>634.97429999999997</v>
      </c>
      <c r="Z230" s="85">
        <v>26.4501628479</v>
      </c>
      <c r="AA230" s="85">
        <v>0</v>
      </c>
      <c r="AB230" s="81"/>
      <c r="AC230" s="85">
        <v>291.65704472658501</v>
      </c>
      <c r="AD230" s="85">
        <v>0</v>
      </c>
      <c r="AE230" s="85">
        <v>89.4973275542187</v>
      </c>
      <c r="AF230" s="85">
        <v>263.00111471999998</v>
      </c>
      <c r="AG230" s="81" t="s">
        <v>221</v>
      </c>
      <c r="AH230" s="85">
        <v>218.07179531279999</v>
      </c>
      <c r="AI230" s="85">
        <v>0</v>
      </c>
      <c r="AJ230" s="85">
        <v>42.704560000000001</v>
      </c>
      <c r="AK230" s="85">
        <v>2.2307787572780202</v>
      </c>
      <c r="AL230" s="85">
        <v>5.573890290834</v>
      </c>
      <c r="AM230" s="81"/>
      <c r="AN230" s="85">
        <v>6.3211000000000004</v>
      </c>
      <c r="AO230" s="85">
        <v>0</v>
      </c>
      <c r="AP230" s="81" t="s">
        <v>221</v>
      </c>
      <c r="AQ230" s="85">
        <v>0.15108071157941799</v>
      </c>
      <c r="AR230" s="81" t="s">
        <v>221</v>
      </c>
      <c r="AS230" s="85">
        <v>2123.5469402700001</v>
      </c>
      <c r="AT230" s="85">
        <v>10.8794499295925</v>
      </c>
      <c r="AU230" s="81"/>
      <c r="AV230" s="85">
        <v>182.20603255150601</v>
      </c>
      <c r="AW230" s="85">
        <v>5425.7213648777097</v>
      </c>
      <c r="AX230" s="81" t="s">
        <v>221</v>
      </c>
      <c r="AY230" s="81"/>
      <c r="AZ230" s="85">
        <v>0</v>
      </c>
      <c r="BA230" s="85">
        <v>342.263380138684</v>
      </c>
      <c r="BB230" s="81"/>
      <c r="BC230" s="81"/>
      <c r="BD230" s="85">
        <v>121.06059125445501</v>
      </c>
      <c r="BE230" s="85">
        <v>37.950501824817501</v>
      </c>
      <c r="BF230" s="81" t="s">
        <v>221</v>
      </c>
      <c r="BG230" s="85">
        <v>41.228165346642101</v>
      </c>
      <c r="BH230" s="85">
        <v>87.815581630346998</v>
      </c>
      <c r="BI230" s="85">
        <v>14.5668154176116</v>
      </c>
      <c r="BJ230" s="85">
        <v>3.1017814786058699</v>
      </c>
      <c r="BK230" s="85">
        <v>1.0926899999999999</v>
      </c>
      <c r="BL230" s="85">
        <v>3.3885531000000002</v>
      </c>
      <c r="BM230" s="81"/>
      <c r="BN230" s="85">
        <v>1356.1063643310799</v>
      </c>
      <c r="BO230" s="81" t="s">
        <v>221</v>
      </c>
      <c r="BP230" s="85">
        <v>59.422677774123699</v>
      </c>
      <c r="BQ230" s="81" t="s">
        <v>221</v>
      </c>
      <c r="BR230" s="81" t="s">
        <v>221</v>
      </c>
      <c r="BS230" s="85">
        <v>87.322459289999998</v>
      </c>
      <c r="BT230" s="85">
        <v>88</v>
      </c>
      <c r="BU230" s="85">
        <v>65.008727452760596</v>
      </c>
      <c r="BV230" s="85">
        <v>7.1</v>
      </c>
      <c r="BW230" s="85">
        <v>1542.0704000000001</v>
      </c>
      <c r="BX230" s="81" t="s">
        <v>221</v>
      </c>
      <c r="BY230" s="85">
        <v>33</v>
      </c>
      <c r="BZ230" s="85">
        <v>1016.52321073148</v>
      </c>
      <c r="CA230" s="85">
        <v>2.2307787572780202</v>
      </c>
      <c r="CB230" s="81"/>
      <c r="CC230" s="85">
        <v>8287.1067259616302</v>
      </c>
      <c r="CD230" s="85">
        <v>182.20603255150601</v>
      </c>
      <c r="CE230" s="85">
        <v>10.8794499295925</v>
      </c>
      <c r="CF230" s="81"/>
      <c r="CG230" s="81"/>
      <c r="CH230" s="85">
        <v>26.889362891550999</v>
      </c>
      <c r="CI230" s="85">
        <v>194.78046083464901</v>
      </c>
      <c r="CJ230" s="85">
        <v>8973.4851784101593</v>
      </c>
      <c r="CK230" s="85">
        <v>18694.101200067798</v>
      </c>
    </row>
    <row r="231" spans="1:89" s="79" customFormat="1" ht="15" customHeight="1">
      <c r="A231" s="76" t="s">
        <v>207</v>
      </c>
      <c r="B231" s="77">
        <v>102.93547473608901</v>
      </c>
      <c r="C231" s="78"/>
      <c r="D231" s="77">
        <v>1402.16409</v>
      </c>
      <c r="E231" s="77">
        <v>75.31</v>
      </c>
      <c r="F231" s="77">
        <v>90.797799999999995</v>
      </c>
      <c r="G231" s="77">
        <v>9809.0781299999999</v>
      </c>
      <c r="H231" s="77">
        <v>0</v>
      </c>
      <c r="I231" s="77">
        <v>352.43100475333301</v>
      </c>
      <c r="J231" s="77">
        <v>20.4709313775944</v>
      </c>
      <c r="K231" s="77">
        <v>4275.9772462096898</v>
      </c>
      <c r="L231" s="77">
        <v>631.857746829147</v>
      </c>
      <c r="M231" s="77">
        <v>9981.9482947585602</v>
      </c>
      <c r="N231" s="77">
        <v>149.344797807232</v>
      </c>
      <c r="O231" s="78"/>
      <c r="P231" s="77">
        <v>86.460948347466598</v>
      </c>
      <c r="Q231" s="77">
        <v>117.51073353353399</v>
      </c>
      <c r="R231" s="78" t="s">
        <v>221</v>
      </c>
      <c r="S231" s="77">
        <v>1031.56231934834</v>
      </c>
      <c r="T231" s="77">
        <v>911.39281863626002</v>
      </c>
      <c r="U231" s="77">
        <v>0</v>
      </c>
      <c r="V231" s="77">
        <v>130.15152</v>
      </c>
      <c r="W231" s="77">
        <v>2871.9634291709399</v>
      </c>
      <c r="X231" s="77">
        <v>21028.547336830001</v>
      </c>
      <c r="Y231" s="77">
        <v>22049.270100000002</v>
      </c>
      <c r="Z231" s="77">
        <v>159.21345841019999</v>
      </c>
      <c r="AA231" s="77">
        <v>151.201190844286</v>
      </c>
      <c r="AB231" s="77">
        <v>216.689073969567</v>
      </c>
      <c r="AC231" s="77">
        <v>1840.01851966195</v>
      </c>
      <c r="AD231" s="77">
        <v>253.592473045117</v>
      </c>
      <c r="AE231" s="77">
        <v>781.45946330025299</v>
      </c>
      <c r="AF231" s="77">
        <v>2037.1713514431001</v>
      </c>
      <c r="AG231" s="77">
        <v>19321.187399999999</v>
      </c>
      <c r="AH231" s="77">
        <v>6982.4125387611002</v>
      </c>
      <c r="AI231" s="77">
        <v>549.80106100795797</v>
      </c>
      <c r="AJ231" s="77">
        <v>2568.7395299999998</v>
      </c>
      <c r="AK231" s="77">
        <v>119.718330934316</v>
      </c>
      <c r="AL231" s="77">
        <v>4.2740117602815602</v>
      </c>
      <c r="AM231" s="78"/>
      <c r="AN231" s="77">
        <v>318.31040000000002</v>
      </c>
      <c r="AO231" s="77">
        <v>190.61369999999999</v>
      </c>
      <c r="AP231" s="77">
        <v>141.96639306724899</v>
      </c>
      <c r="AQ231" s="77">
        <v>192.44999898586499</v>
      </c>
      <c r="AR231" s="77">
        <v>217.25226810000001</v>
      </c>
      <c r="AS231" s="77">
        <v>2785.1812860700002</v>
      </c>
      <c r="AT231" s="77">
        <v>2062.9208210045699</v>
      </c>
      <c r="AU231" s="77">
        <v>837.30577202999996</v>
      </c>
      <c r="AV231" s="77">
        <v>397.965164500968</v>
      </c>
      <c r="AW231" s="77">
        <v>1203.5148280298499</v>
      </c>
      <c r="AX231" s="77">
        <v>81335.108609999996</v>
      </c>
      <c r="AY231" s="78"/>
      <c r="AZ231" s="77">
        <v>71.694672324375304</v>
      </c>
      <c r="BA231" s="77">
        <v>70.786373690256497</v>
      </c>
      <c r="BB231" s="77">
        <v>342.8</v>
      </c>
      <c r="BC231" s="77">
        <v>9.4551400000000001</v>
      </c>
      <c r="BD231" s="77">
        <v>32.543354855324203</v>
      </c>
      <c r="BE231" s="77">
        <v>1917.31295620438</v>
      </c>
      <c r="BF231" s="78" t="s">
        <v>221</v>
      </c>
      <c r="BG231" s="77">
        <v>805.71227080394897</v>
      </c>
      <c r="BH231" s="77">
        <v>1886.5555879811</v>
      </c>
      <c r="BI231" s="77">
        <v>334.45479833060801</v>
      </c>
      <c r="BJ231" s="78"/>
      <c r="BK231" s="77">
        <v>182.47923</v>
      </c>
      <c r="BL231" s="77">
        <v>62.594139599999998</v>
      </c>
      <c r="BM231" s="78"/>
      <c r="BN231" s="77">
        <v>5336.0907352160202</v>
      </c>
      <c r="BO231" s="77">
        <v>9760.3914196989008</v>
      </c>
      <c r="BP231" s="77">
        <v>115.548189786595</v>
      </c>
      <c r="BQ231" s="77">
        <v>9025.7994467854096</v>
      </c>
      <c r="BR231" s="77">
        <v>3026.7060964513198</v>
      </c>
      <c r="BS231" s="77">
        <v>879.86664731636995</v>
      </c>
      <c r="BT231" s="77">
        <v>136</v>
      </c>
      <c r="BU231" s="77">
        <v>381.409716606134</v>
      </c>
      <c r="BV231" s="77">
        <v>563.5</v>
      </c>
      <c r="BW231" s="78"/>
      <c r="BX231" s="77">
        <v>161904</v>
      </c>
      <c r="BY231" s="77">
        <v>175</v>
      </c>
      <c r="BZ231" s="77">
        <v>6879.7353103919004</v>
      </c>
      <c r="CA231" s="77">
        <v>11638.1182565381</v>
      </c>
      <c r="CB231" s="78"/>
      <c r="CC231" s="77">
        <v>198434.362273373</v>
      </c>
      <c r="CD231" s="77">
        <v>397.965164500968</v>
      </c>
      <c r="CE231" s="77">
        <v>164764.07203416599</v>
      </c>
      <c r="CF231" s="78"/>
      <c r="CG231" s="78"/>
      <c r="CH231" s="77">
        <v>102.93547473608901</v>
      </c>
      <c r="CI231" s="77">
        <v>4812.8633909630198</v>
      </c>
      <c r="CJ231" s="77">
        <v>9777.8912382463805</v>
      </c>
      <c r="CK231" s="77">
        <v>396807.94314291602</v>
      </c>
    </row>
    <row r="232" spans="1:89" s="79" customFormat="1" ht="15" customHeight="1">
      <c r="A232" s="76" t="s">
        <v>208</v>
      </c>
      <c r="B232" s="80">
        <v>67.197164281322998</v>
      </c>
      <c r="C232" s="80">
        <v>748.04469273742995</v>
      </c>
      <c r="D232" s="80">
        <v>385.47674999999998</v>
      </c>
      <c r="E232" s="80">
        <v>30.78</v>
      </c>
      <c r="F232" s="80">
        <v>10.494300000000001</v>
      </c>
      <c r="G232" s="80">
        <v>5856.3327600000002</v>
      </c>
      <c r="H232" s="80">
        <v>0.10877023</v>
      </c>
      <c r="I232" s="80">
        <v>451.20656718999999</v>
      </c>
      <c r="J232" s="80">
        <v>8.4440287124491995</v>
      </c>
      <c r="K232" s="80">
        <v>22794.974062036301</v>
      </c>
      <c r="L232" s="80">
        <v>317.21586669982599</v>
      </c>
      <c r="M232" s="80">
        <v>6944.3620656308403</v>
      </c>
      <c r="N232" s="80">
        <v>328.59860573974697</v>
      </c>
      <c r="O232" s="76"/>
      <c r="P232" s="80">
        <v>2119.2052003384902</v>
      </c>
      <c r="Q232" s="80">
        <v>51.767208158681299</v>
      </c>
      <c r="R232" s="76" t="s">
        <v>221</v>
      </c>
      <c r="S232" s="80">
        <v>1097.1394411842</v>
      </c>
      <c r="T232" s="80">
        <v>720.26007122553699</v>
      </c>
      <c r="U232" s="80">
        <v>467.53888906999998</v>
      </c>
      <c r="V232" s="80">
        <v>23.79636</v>
      </c>
      <c r="W232" s="80">
        <v>1183.1235404537999</v>
      </c>
      <c r="X232" s="80">
        <v>17231.834131923199</v>
      </c>
      <c r="Y232" s="80">
        <v>28649.117699999999</v>
      </c>
      <c r="Z232" s="80">
        <v>340.62657384509998</v>
      </c>
      <c r="AA232" s="80">
        <v>310.79559481332802</v>
      </c>
      <c r="AB232" s="80">
        <v>1399.7140975089401</v>
      </c>
      <c r="AC232" s="80">
        <v>3450.1408057731601</v>
      </c>
      <c r="AD232" s="80">
        <v>39.013704397887899</v>
      </c>
      <c r="AE232" s="80">
        <v>1143.6804749611199</v>
      </c>
      <c r="AF232" s="80">
        <v>475.93261572220001</v>
      </c>
      <c r="AG232" s="76" t="s">
        <v>221</v>
      </c>
      <c r="AH232" s="80">
        <v>2250.8338999437001</v>
      </c>
      <c r="AI232" s="80">
        <v>2536.9943633952298</v>
      </c>
      <c r="AJ232" s="80">
        <v>10473.808360000001</v>
      </c>
      <c r="AK232" s="80">
        <v>998.28074726437399</v>
      </c>
      <c r="AL232" s="80">
        <v>21.1997508303857</v>
      </c>
      <c r="AM232" s="76"/>
      <c r="AN232" s="80">
        <v>26.9482</v>
      </c>
      <c r="AO232" s="80">
        <v>50.992199999999997</v>
      </c>
      <c r="AP232" s="80">
        <v>55.307006728432</v>
      </c>
      <c r="AQ232" s="80">
        <v>13.8454851692824</v>
      </c>
      <c r="AR232" s="76" t="s">
        <v>221</v>
      </c>
      <c r="AS232" s="80">
        <v>10951.0543097304</v>
      </c>
      <c r="AT232" s="80">
        <v>31561.365278475099</v>
      </c>
      <c r="AU232" s="80">
        <v>176.789210123321</v>
      </c>
      <c r="AV232" s="80">
        <v>48.249930881946398</v>
      </c>
      <c r="AW232" s="80">
        <v>4788.0739036919003</v>
      </c>
      <c r="AX232" s="80">
        <v>180661.60089</v>
      </c>
      <c r="AY232" s="76"/>
      <c r="AZ232" s="80">
        <v>4.0050506836397899</v>
      </c>
      <c r="BA232" s="80">
        <v>39.799977304083498</v>
      </c>
      <c r="BB232" s="80">
        <v>1721.7</v>
      </c>
      <c r="BC232" s="80">
        <v>377.34643</v>
      </c>
      <c r="BD232" s="80">
        <v>331.67571230019098</v>
      </c>
      <c r="BE232" s="80">
        <v>2273.9507299270099</v>
      </c>
      <c r="BF232" s="76" t="s">
        <v>221</v>
      </c>
      <c r="BG232" s="80">
        <v>436.66594336551998</v>
      </c>
      <c r="BH232" s="80">
        <v>565.18602863998103</v>
      </c>
      <c r="BI232" s="80">
        <v>61.858674215741203</v>
      </c>
      <c r="BJ232" s="76"/>
      <c r="BK232" s="80">
        <v>105.26246999999999</v>
      </c>
      <c r="BL232" s="80">
        <v>37.713588299999998</v>
      </c>
      <c r="BM232" s="80">
        <v>3.1478586376950002</v>
      </c>
      <c r="BN232" s="80">
        <v>795.18519637853501</v>
      </c>
      <c r="BO232" s="80">
        <v>3074.9588378118001</v>
      </c>
      <c r="BP232" s="80">
        <v>80.28</v>
      </c>
      <c r="BQ232" s="80">
        <v>12074.425458211599</v>
      </c>
      <c r="BR232" s="80">
        <v>32112.001819836201</v>
      </c>
      <c r="BS232" s="80">
        <v>1984.62333544596</v>
      </c>
      <c r="BT232" s="80">
        <v>367</v>
      </c>
      <c r="BU232" s="80">
        <v>6.0925779916965102</v>
      </c>
      <c r="BV232" s="80">
        <v>134.1</v>
      </c>
      <c r="BW232" s="80">
        <v>90922.843200000105</v>
      </c>
      <c r="BX232" s="76"/>
      <c r="BY232" s="80">
        <v>3419</v>
      </c>
      <c r="BZ232" s="80">
        <v>14587.637445963601</v>
      </c>
      <c r="CA232" s="80">
        <v>10985.0249921535</v>
      </c>
      <c r="CB232" s="76"/>
      <c r="CC232" s="80">
        <v>384584.52922535402</v>
      </c>
      <c r="CD232" s="80">
        <v>48.249930881946398</v>
      </c>
      <c r="CE232" s="80">
        <v>37580.319060205897</v>
      </c>
      <c r="CF232" s="80">
        <v>748.04469273742995</v>
      </c>
      <c r="CG232" s="80">
        <v>3.1478586376950002</v>
      </c>
      <c r="CH232" s="80">
        <v>67.197164281322998</v>
      </c>
      <c r="CI232" s="80">
        <v>27042.5270592263</v>
      </c>
      <c r="CJ232" s="80">
        <v>16544.411038476199</v>
      </c>
      <c r="CK232" s="80">
        <v>492191.08846791799</v>
      </c>
    </row>
    <row r="233" spans="1:89" ht="15" customHeight="1">
      <c r="A233" s="72" t="s">
        <v>356</v>
      </c>
      <c r="B233" s="75">
        <v>4.54976103753921E-2</v>
      </c>
      <c r="C233" s="74"/>
      <c r="D233" s="74" t="s">
        <v>221</v>
      </c>
      <c r="E233" s="75">
        <v>0</v>
      </c>
      <c r="F233" s="75">
        <v>0</v>
      </c>
      <c r="G233" s="75">
        <v>3.03525</v>
      </c>
      <c r="H233" s="74"/>
      <c r="I233" s="75">
        <v>4.5141288900000003</v>
      </c>
      <c r="J233" s="74"/>
      <c r="K233" s="75">
        <v>1612.01558798822</v>
      </c>
      <c r="L233" s="75">
        <v>0.18030340711265899</v>
      </c>
      <c r="M233" s="74" t="s">
        <v>221</v>
      </c>
      <c r="N233" s="75">
        <v>0</v>
      </c>
      <c r="O233" s="74"/>
      <c r="P233" s="75">
        <v>0</v>
      </c>
      <c r="Q233" s="75">
        <v>0</v>
      </c>
      <c r="R233" s="75">
        <v>0</v>
      </c>
      <c r="S233" s="75">
        <v>0</v>
      </c>
      <c r="T233" s="75">
        <v>0</v>
      </c>
      <c r="U233" s="74"/>
      <c r="V233" s="75">
        <v>0</v>
      </c>
      <c r="W233" s="75">
        <v>0</v>
      </c>
      <c r="X233" s="74" t="s">
        <v>221</v>
      </c>
      <c r="Y233" s="75">
        <v>7.2846000000000002</v>
      </c>
      <c r="Z233" s="75">
        <v>0</v>
      </c>
      <c r="AA233" s="75">
        <v>4.1485228100000002</v>
      </c>
      <c r="AB233" s="74"/>
      <c r="AC233" s="75">
        <v>0</v>
      </c>
      <c r="AD233" s="74"/>
      <c r="AE233" s="75">
        <v>0</v>
      </c>
      <c r="AF233" s="74"/>
      <c r="AG233" s="74" t="s">
        <v>221</v>
      </c>
      <c r="AH233" s="75">
        <v>27.989441321400001</v>
      </c>
      <c r="AI233" s="74"/>
      <c r="AJ233" s="75">
        <v>0</v>
      </c>
      <c r="AK233" s="75">
        <v>0</v>
      </c>
      <c r="AL233" s="75">
        <v>0</v>
      </c>
      <c r="AM233" s="74"/>
      <c r="AN233" s="74"/>
      <c r="AO233" s="74"/>
      <c r="AP233" s="74"/>
      <c r="AQ233" s="74"/>
      <c r="AR233" s="74"/>
      <c r="AS233" s="74"/>
      <c r="AT233" s="75">
        <v>386.62434052513601</v>
      </c>
      <c r="AU233" s="74"/>
      <c r="AV233" s="75">
        <v>0</v>
      </c>
      <c r="AW233" s="75">
        <v>0</v>
      </c>
      <c r="AX233" s="75">
        <v>585.43902000000003</v>
      </c>
      <c r="AY233" s="74"/>
      <c r="AZ233" s="74"/>
      <c r="BA233" s="74"/>
      <c r="BB233" s="74"/>
      <c r="BC233" s="75">
        <v>6.7617799999999999</v>
      </c>
      <c r="BD233" s="75">
        <v>0</v>
      </c>
      <c r="BE233" s="75">
        <v>3.1078923357664201</v>
      </c>
      <c r="BF233" s="74" t="s">
        <v>221</v>
      </c>
      <c r="BG233" s="74" t="s">
        <v>221</v>
      </c>
      <c r="BH233" s="75">
        <v>0.150522734181918</v>
      </c>
      <c r="BI233" s="75">
        <v>0</v>
      </c>
      <c r="BJ233" s="74"/>
      <c r="BK233" s="75">
        <v>0</v>
      </c>
      <c r="BL233" s="75">
        <v>0</v>
      </c>
      <c r="BM233" s="74"/>
      <c r="BN233" s="75">
        <v>0</v>
      </c>
      <c r="BO233" s="74" t="s">
        <v>221</v>
      </c>
      <c r="BP233" s="74"/>
      <c r="BQ233" s="74" t="s">
        <v>221</v>
      </c>
      <c r="BR233" s="74" t="s">
        <v>221</v>
      </c>
      <c r="BS233" s="75">
        <v>0</v>
      </c>
      <c r="BT233" s="75">
        <v>0</v>
      </c>
      <c r="BU233" s="75">
        <v>0</v>
      </c>
      <c r="BV233" s="74" t="s">
        <v>221</v>
      </c>
      <c r="BW233" s="75">
        <v>0</v>
      </c>
      <c r="BX233" s="74" t="s">
        <v>221</v>
      </c>
      <c r="BY233" s="75">
        <v>233</v>
      </c>
      <c r="BZ233" s="75">
        <v>0</v>
      </c>
      <c r="CA233" s="75">
        <v>0</v>
      </c>
      <c r="CB233" s="74"/>
      <c r="CC233" s="75">
        <v>627.18702979846103</v>
      </c>
      <c r="CD233" s="75">
        <v>0</v>
      </c>
      <c r="CE233" s="75">
        <v>390.77286333513598</v>
      </c>
      <c r="CF233" s="74"/>
      <c r="CG233" s="74"/>
      <c r="CH233" s="75">
        <v>4.54976103753921E-2</v>
      </c>
      <c r="CI233" s="75">
        <v>1856.29149687822</v>
      </c>
      <c r="CJ233" s="75">
        <v>0</v>
      </c>
      <c r="CK233" s="75">
        <v>2874.2968876221898</v>
      </c>
    </row>
    <row r="234" spans="1:89" ht="15" customHeight="1">
      <c r="A234" s="72" t="s">
        <v>357</v>
      </c>
      <c r="B234" s="72"/>
      <c r="C234" s="72"/>
      <c r="D234" s="73">
        <v>0</v>
      </c>
      <c r="E234" s="72"/>
      <c r="F234" s="73">
        <v>0</v>
      </c>
      <c r="G234" s="72"/>
      <c r="H234" s="72"/>
      <c r="I234" s="72"/>
      <c r="J234" s="72"/>
      <c r="K234" s="73">
        <v>0</v>
      </c>
      <c r="L234" s="73">
        <v>0</v>
      </c>
      <c r="M234" s="72" t="s">
        <v>221</v>
      </c>
      <c r="N234" s="73">
        <v>0</v>
      </c>
      <c r="O234" s="72"/>
      <c r="P234" s="73">
        <v>0</v>
      </c>
      <c r="Q234" s="73">
        <v>0</v>
      </c>
      <c r="R234" s="73">
        <v>0</v>
      </c>
      <c r="S234" s="73">
        <v>0</v>
      </c>
      <c r="T234" s="73">
        <v>0</v>
      </c>
      <c r="U234" s="72"/>
      <c r="V234" s="73">
        <v>0</v>
      </c>
      <c r="W234" s="72" t="s">
        <v>221</v>
      </c>
      <c r="X234" s="72"/>
      <c r="Y234" s="73">
        <v>0</v>
      </c>
      <c r="Z234" s="73">
        <v>0</v>
      </c>
      <c r="AA234" s="73">
        <v>0</v>
      </c>
      <c r="AB234" s="72"/>
      <c r="AC234" s="73">
        <v>0</v>
      </c>
      <c r="AD234" s="72"/>
      <c r="AE234" s="73">
        <v>0</v>
      </c>
      <c r="AF234" s="72"/>
      <c r="AG234" s="73">
        <v>0</v>
      </c>
      <c r="AH234" s="73">
        <v>0</v>
      </c>
      <c r="AI234" s="72"/>
      <c r="AJ234" s="73">
        <v>0</v>
      </c>
      <c r="AK234" s="73">
        <v>0</v>
      </c>
      <c r="AL234" s="73">
        <v>0</v>
      </c>
      <c r="AM234" s="72"/>
      <c r="AN234" s="72"/>
      <c r="AO234" s="72"/>
      <c r="AP234" s="72"/>
      <c r="AQ234" s="72"/>
      <c r="AR234" s="72"/>
      <c r="AS234" s="72"/>
      <c r="AT234" s="73">
        <v>0</v>
      </c>
      <c r="AU234" s="72"/>
      <c r="AV234" s="73">
        <v>0</v>
      </c>
      <c r="AW234" s="73">
        <v>0</v>
      </c>
      <c r="AX234" s="73">
        <v>0</v>
      </c>
      <c r="AY234" s="72"/>
      <c r="AZ234" s="72"/>
      <c r="BA234" s="72"/>
      <c r="BB234" s="72"/>
      <c r="BC234" s="72"/>
      <c r="BD234" s="73">
        <v>0</v>
      </c>
      <c r="BE234" s="73">
        <v>0</v>
      </c>
      <c r="BF234" s="72" t="s">
        <v>221</v>
      </c>
      <c r="BG234" s="73">
        <v>7.0521861777150896</v>
      </c>
      <c r="BH234" s="73">
        <v>0</v>
      </c>
      <c r="BI234" s="73">
        <v>0</v>
      </c>
      <c r="BJ234" s="72"/>
      <c r="BK234" s="73">
        <v>0</v>
      </c>
      <c r="BL234" s="73">
        <v>0</v>
      </c>
      <c r="BM234" s="72"/>
      <c r="BN234" s="73">
        <v>0</v>
      </c>
      <c r="BO234" s="72"/>
      <c r="BP234" s="72"/>
      <c r="BQ234" s="72" t="s">
        <v>221</v>
      </c>
      <c r="BR234" s="72" t="s">
        <v>221</v>
      </c>
      <c r="BS234" s="73">
        <v>0</v>
      </c>
      <c r="BT234" s="73">
        <v>0</v>
      </c>
      <c r="BU234" s="73">
        <v>0</v>
      </c>
      <c r="BV234" s="72"/>
      <c r="BW234" s="73">
        <v>0</v>
      </c>
      <c r="BX234" s="72"/>
      <c r="BY234" s="72"/>
      <c r="BZ234" s="73">
        <v>0</v>
      </c>
      <c r="CA234" s="73">
        <v>0</v>
      </c>
      <c r="CB234" s="72"/>
      <c r="CC234" s="73">
        <v>7.0521861777150896</v>
      </c>
      <c r="CD234" s="73">
        <v>0</v>
      </c>
      <c r="CE234" s="73">
        <v>0</v>
      </c>
      <c r="CF234" s="72"/>
      <c r="CG234" s="72"/>
      <c r="CH234" s="72"/>
      <c r="CI234" s="73">
        <v>0</v>
      </c>
      <c r="CJ234" s="73">
        <v>0</v>
      </c>
      <c r="CK234" s="73">
        <v>7.0521861777150896</v>
      </c>
    </row>
    <row r="235" spans="1:89" ht="15" customHeight="1">
      <c r="A235" s="72" t="s">
        <v>358</v>
      </c>
      <c r="B235" s="74"/>
      <c r="C235" s="74"/>
      <c r="D235" s="75">
        <v>0</v>
      </c>
      <c r="E235" s="74"/>
      <c r="F235" s="75">
        <v>0</v>
      </c>
      <c r="G235" s="74"/>
      <c r="H235" s="74"/>
      <c r="I235" s="74"/>
      <c r="J235" s="74"/>
      <c r="K235" s="75">
        <v>7.6634026052255102</v>
      </c>
      <c r="L235" s="75">
        <v>0</v>
      </c>
      <c r="M235" s="74" t="s">
        <v>221</v>
      </c>
      <c r="N235" s="74" t="s">
        <v>221</v>
      </c>
      <c r="O235" s="74"/>
      <c r="P235" s="75">
        <v>4.0831337003369796</v>
      </c>
      <c r="Q235" s="75">
        <v>0</v>
      </c>
      <c r="R235" s="75">
        <v>0</v>
      </c>
      <c r="S235" s="75">
        <v>0</v>
      </c>
      <c r="T235" s="75">
        <v>0</v>
      </c>
      <c r="U235" s="74"/>
      <c r="V235" s="75">
        <v>0</v>
      </c>
      <c r="W235" s="75">
        <v>0</v>
      </c>
      <c r="X235" s="74"/>
      <c r="Y235" s="75">
        <v>0</v>
      </c>
      <c r="Z235" s="75">
        <v>0</v>
      </c>
      <c r="AA235" s="75">
        <v>0</v>
      </c>
      <c r="AB235" s="74"/>
      <c r="AC235" s="75">
        <v>0</v>
      </c>
      <c r="AD235" s="74"/>
      <c r="AE235" s="75">
        <v>0</v>
      </c>
      <c r="AF235" s="75">
        <v>15.97</v>
      </c>
      <c r="AG235" s="75">
        <v>0</v>
      </c>
      <c r="AH235" s="75">
        <v>0</v>
      </c>
      <c r="AI235" s="74"/>
      <c r="AJ235" s="75">
        <v>0</v>
      </c>
      <c r="AK235" s="75">
        <v>0</v>
      </c>
      <c r="AL235" s="74" t="s">
        <v>221</v>
      </c>
      <c r="AM235" s="74"/>
      <c r="AN235" s="74"/>
      <c r="AO235" s="74"/>
      <c r="AP235" s="74"/>
      <c r="AQ235" s="75">
        <v>0</v>
      </c>
      <c r="AR235" s="74"/>
      <c r="AS235" s="75">
        <v>14.313283</v>
      </c>
      <c r="AT235" s="75">
        <v>34.462887649795903</v>
      </c>
      <c r="AU235" s="74"/>
      <c r="AV235" s="75">
        <v>0</v>
      </c>
      <c r="AW235" s="75">
        <v>0</v>
      </c>
      <c r="AX235" s="74" t="s">
        <v>221</v>
      </c>
      <c r="AY235" s="74"/>
      <c r="AZ235" s="74"/>
      <c r="BA235" s="74"/>
      <c r="BB235" s="75">
        <v>2.6</v>
      </c>
      <c r="BC235" s="74"/>
      <c r="BD235" s="75">
        <v>0</v>
      </c>
      <c r="BE235" s="75">
        <v>0</v>
      </c>
      <c r="BF235" s="74" t="s">
        <v>221</v>
      </c>
      <c r="BG235" s="75">
        <v>0</v>
      </c>
      <c r="BH235" s="75">
        <v>0</v>
      </c>
      <c r="BI235" s="75">
        <v>0</v>
      </c>
      <c r="BJ235" s="74"/>
      <c r="BK235" s="75">
        <v>0</v>
      </c>
      <c r="BL235" s="75">
        <v>0</v>
      </c>
      <c r="BM235" s="74"/>
      <c r="BN235" s="75">
        <v>0</v>
      </c>
      <c r="BO235" s="74" t="s">
        <v>221</v>
      </c>
      <c r="BP235" s="74"/>
      <c r="BQ235" s="75">
        <v>0</v>
      </c>
      <c r="BR235" s="74" t="s">
        <v>221</v>
      </c>
      <c r="BS235" s="75">
        <v>12</v>
      </c>
      <c r="BT235" s="75">
        <v>0</v>
      </c>
      <c r="BU235" s="75">
        <v>0</v>
      </c>
      <c r="BV235" s="74" t="s">
        <v>221</v>
      </c>
      <c r="BW235" s="75">
        <v>0</v>
      </c>
      <c r="BX235" s="74"/>
      <c r="BY235" s="74"/>
      <c r="BZ235" s="75">
        <v>27.97</v>
      </c>
      <c r="CA235" s="75">
        <v>0</v>
      </c>
      <c r="CB235" s="74"/>
      <c r="CC235" s="75">
        <v>0</v>
      </c>
      <c r="CD235" s="75">
        <v>0</v>
      </c>
      <c r="CE235" s="75">
        <v>41.146021350132898</v>
      </c>
      <c r="CF235" s="74"/>
      <c r="CG235" s="74"/>
      <c r="CH235" s="74"/>
      <c r="CI235" s="75">
        <v>7.6634026052255102</v>
      </c>
      <c r="CJ235" s="75">
        <v>14.313283</v>
      </c>
      <c r="CK235" s="75">
        <v>91.092706955358395</v>
      </c>
    </row>
    <row r="236" spans="1:89" ht="15" customHeight="1">
      <c r="A236" s="72" t="s">
        <v>105</v>
      </c>
      <c r="B236" s="73">
        <v>8.9689875150009493E-2</v>
      </c>
      <c r="C236" s="72"/>
      <c r="D236" s="73">
        <v>0</v>
      </c>
      <c r="E236" s="73">
        <v>0</v>
      </c>
      <c r="F236" s="73">
        <v>8.5599999999999996E-2</v>
      </c>
      <c r="G236" s="72"/>
      <c r="H236" s="72"/>
      <c r="I236" s="72"/>
      <c r="J236" s="72"/>
      <c r="K236" s="73">
        <v>0</v>
      </c>
      <c r="L236" s="73">
        <v>0</v>
      </c>
      <c r="M236" s="72" t="s">
        <v>221</v>
      </c>
      <c r="N236" s="73">
        <v>0</v>
      </c>
      <c r="O236" s="72"/>
      <c r="P236" s="73">
        <v>0</v>
      </c>
      <c r="Q236" s="73">
        <v>0</v>
      </c>
      <c r="R236" s="73">
        <v>0</v>
      </c>
      <c r="S236" s="72" t="s">
        <v>221</v>
      </c>
      <c r="T236" s="73">
        <v>0</v>
      </c>
      <c r="U236" s="72"/>
      <c r="V236" s="73">
        <v>0</v>
      </c>
      <c r="W236" s="73">
        <v>0</v>
      </c>
      <c r="X236" s="72" t="s">
        <v>221</v>
      </c>
      <c r="Y236" s="73">
        <v>0</v>
      </c>
      <c r="Z236" s="73">
        <v>0</v>
      </c>
      <c r="AA236" s="73">
        <v>0</v>
      </c>
      <c r="AB236" s="72"/>
      <c r="AC236" s="73">
        <v>0</v>
      </c>
      <c r="AD236" s="72"/>
      <c r="AE236" s="73">
        <v>0</v>
      </c>
      <c r="AF236" s="72"/>
      <c r="AG236" s="73">
        <v>0</v>
      </c>
      <c r="AH236" s="73">
        <v>0</v>
      </c>
      <c r="AI236" s="72"/>
      <c r="AJ236" s="73">
        <v>1.696</v>
      </c>
      <c r="AK236" s="73">
        <v>0</v>
      </c>
      <c r="AL236" s="73">
        <v>0</v>
      </c>
      <c r="AM236" s="72"/>
      <c r="AN236" s="72"/>
      <c r="AO236" s="73">
        <v>1.2141</v>
      </c>
      <c r="AP236" s="72"/>
      <c r="AQ236" s="73">
        <v>0</v>
      </c>
      <c r="AR236" s="73">
        <v>0</v>
      </c>
      <c r="AS236" s="72"/>
      <c r="AT236" s="73">
        <v>0</v>
      </c>
      <c r="AU236" s="72"/>
      <c r="AV236" s="73">
        <v>0</v>
      </c>
      <c r="AW236" s="73">
        <v>0</v>
      </c>
      <c r="AX236" s="72" t="s">
        <v>221</v>
      </c>
      <c r="AY236" s="72"/>
      <c r="AZ236" s="72"/>
      <c r="BA236" s="72"/>
      <c r="BB236" s="72"/>
      <c r="BC236" s="72"/>
      <c r="BD236" s="73">
        <v>0</v>
      </c>
      <c r="BE236" s="73">
        <v>0</v>
      </c>
      <c r="BF236" s="72" t="s">
        <v>221</v>
      </c>
      <c r="BG236" s="72"/>
      <c r="BH236" s="73">
        <v>0.96748739067316003</v>
      </c>
      <c r="BI236" s="73">
        <v>0</v>
      </c>
      <c r="BJ236" s="72"/>
      <c r="BK236" s="73">
        <v>0</v>
      </c>
      <c r="BL236" s="73">
        <v>0</v>
      </c>
      <c r="BM236" s="72"/>
      <c r="BN236" s="73">
        <v>0</v>
      </c>
      <c r="BO236" s="72" t="s">
        <v>221</v>
      </c>
      <c r="BP236" s="72"/>
      <c r="BQ236" s="73">
        <v>0</v>
      </c>
      <c r="BR236" s="72" t="s">
        <v>221</v>
      </c>
      <c r="BS236" s="73">
        <v>0</v>
      </c>
      <c r="BT236" s="73">
        <v>0</v>
      </c>
      <c r="BU236" s="73">
        <v>0</v>
      </c>
      <c r="BV236" s="73">
        <v>0.1</v>
      </c>
      <c r="BW236" s="72" t="s">
        <v>221</v>
      </c>
      <c r="BX236" s="72" t="s">
        <v>221</v>
      </c>
      <c r="BY236" s="72"/>
      <c r="BZ236" s="73">
        <v>1.696</v>
      </c>
      <c r="CA236" s="73">
        <v>0</v>
      </c>
      <c r="CB236" s="72"/>
      <c r="CC236" s="73">
        <v>2.36718739067316</v>
      </c>
      <c r="CD236" s="73">
        <v>0</v>
      </c>
      <c r="CE236" s="73">
        <v>0</v>
      </c>
      <c r="CF236" s="72"/>
      <c r="CG236" s="72"/>
      <c r="CH236" s="73">
        <v>8.9689875150009493E-2</v>
      </c>
      <c r="CI236" s="73">
        <v>0</v>
      </c>
      <c r="CJ236" s="73">
        <v>0</v>
      </c>
      <c r="CK236" s="73">
        <v>4.1528772658231699</v>
      </c>
    </row>
    <row r="237" spans="1:89" ht="15" customHeight="1">
      <c r="A237" s="72" t="s">
        <v>117</v>
      </c>
      <c r="B237" s="74"/>
      <c r="C237" s="74"/>
      <c r="D237" s="75">
        <v>0</v>
      </c>
      <c r="E237" s="74"/>
      <c r="F237" s="75">
        <v>0</v>
      </c>
      <c r="G237" s="74" t="s">
        <v>221</v>
      </c>
      <c r="H237" s="74"/>
      <c r="I237" s="74"/>
      <c r="J237" s="74"/>
      <c r="K237" s="75">
        <v>0</v>
      </c>
      <c r="L237" s="75">
        <v>0</v>
      </c>
      <c r="M237" s="74" t="s">
        <v>221</v>
      </c>
      <c r="N237" s="75">
        <v>0</v>
      </c>
      <c r="O237" s="74"/>
      <c r="P237" s="75">
        <v>0</v>
      </c>
      <c r="Q237" s="75">
        <v>0</v>
      </c>
      <c r="R237" s="75">
        <v>0</v>
      </c>
      <c r="S237" s="75">
        <v>0</v>
      </c>
      <c r="T237" s="75">
        <v>0</v>
      </c>
      <c r="U237" s="74"/>
      <c r="V237" s="75">
        <v>0</v>
      </c>
      <c r="W237" s="75">
        <v>0</v>
      </c>
      <c r="X237" s="74" t="s">
        <v>221</v>
      </c>
      <c r="Y237" s="75">
        <v>0</v>
      </c>
      <c r="Z237" s="75">
        <v>0</v>
      </c>
      <c r="AA237" s="75">
        <v>0</v>
      </c>
      <c r="AB237" s="74"/>
      <c r="AC237" s="75">
        <v>0</v>
      </c>
      <c r="AD237" s="74"/>
      <c r="AE237" s="75">
        <v>0</v>
      </c>
      <c r="AF237" s="74"/>
      <c r="AG237" s="75">
        <v>0</v>
      </c>
      <c r="AH237" s="75">
        <v>0</v>
      </c>
      <c r="AI237" s="74"/>
      <c r="AJ237" s="75">
        <v>0</v>
      </c>
      <c r="AK237" s="75">
        <v>0</v>
      </c>
      <c r="AL237" s="75">
        <v>0</v>
      </c>
      <c r="AM237" s="74"/>
      <c r="AN237" s="74"/>
      <c r="AO237" s="74"/>
      <c r="AP237" s="74"/>
      <c r="AQ237" s="74"/>
      <c r="AR237" s="74"/>
      <c r="AS237" s="74"/>
      <c r="AT237" s="75">
        <v>0</v>
      </c>
      <c r="AU237" s="74"/>
      <c r="AV237" s="75">
        <v>0</v>
      </c>
      <c r="AW237" s="75">
        <v>0</v>
      </c>
      <c r="AX237" s="75">
        <v>0</v>
      </c>
      <c r="AY237" s="74"/>
      <c r="AZ237" s="75">
        <v>635.64680209806704</v>
      </c>
      <c r="BA237" s="74"/>
      <c r="BB237" s="74"/>
      <c r="BC237" s="74"/>
      <c r="BD237" s="75">
        <v>0</v>
      </c>
      <c r="BE237" s="75">
        <v>0</v>
      </c>
      <c r="BF237" s="74" t="s">
        <v>221</v>
      </c>
      <c r="BG237" s="74"/>
      <c r="BH237" s="75">
        <v>0</v>
      </c>
      <c r="BI237" s="75">
        <v>0</v>
      </c>
      <c r="BJ237" s="74"/>
      <c r="BK237" s="75">
        <v>0</v>
      </c>
      <c r="BL237" s="75">
        <v>0</v>
      </c>
      <c r="BM237" s="74"/>
      <c r="BN237" s="75">
        <v>0</v>
      </c>
      <c r="BO237" s="74" t="s">
        <v>221</v>
      </c>
      <c r="BP237" s="74"/>
      <c r="BQ237" s="75">
        <v>0</v>
      </c>
      <c r="BR237" s="74" t="s">
        <v>221</v>
      </c>
      <c r="BS237" s="75">
        <v>0</v>
      </c>
      <c r="BT237" s="75">
        <v>0</v>
      </c>
      <c r="BU237" s="75">
        <v>0</v>
      </c>
      <c r="BV237" s="74"/>
      <c r="BW237" s="75">
        <v>0</v>
      </c>
      <c r="BX237" s="74" t="s">
        <v>221</v>
      </c>
      <c r="BY237" s="74"/>
      <c r="BZ237" s="75">
        <v>0</v>
      </c>
      <c r="CA237" s="75">
        <v>0</v>
      </c>
      <c r="CB237" s="74"/>
      <c r="CC237" s="75">
        <v>0</v>
      </c>
      <c r="CD237" s="75">
        <v>0</v>
      </c>
      <c r="CE237" s="75">
        <v>0</v>
      </c>
      <c r="CF237" s="74"/>
      <c r="CG237" s="74"/>
      <c r="CH237" s="74"/>
      <c r="CI237" s="75">
        <v>0</v>
      </c>
      <c r="CJ237" s="75">
        <v>635.64680209806704</v>
      </c>
      <c r="CK237" s="75">
        <v>635.64680209806704</v>
      </c>
    </row>
    <row r="238" spans="1:89" ht="15" customHeight="1">
      <c r="A238" s="72" t="s">
        <v>359</v>
      </c>
      <c r="B238" s="72"/>
      <c r="C238" s="72"/>
      <c r="D238" s="73">
        <v>0</v>
      </c>
      <c r="E238" s="72"/>
      <c r="F238" s="73">
        <v>0</v>
      </c>
      <c r="G238" s="72"/>
      <c r="H238" s="72"/>
      <c r="I238" s="72"/>
      <c r="J238" s="72"/>
      <c r="K238" s="73">
        <v>0</v>
      </c>
      <c r="L238" s="73">
        <v>0</v>
      </c>
      <c r="M238" s="72" t="s">
        <v>221</v>
      </c>
      <c r="N238" s="73">
        <v>0</v>
      </c>
      <c r="O238" s="72"/>
      <c r="P238" s="73">
        <v>0</v>
      </c>
      <c r="Q238" s="73">
        <v>0</v>
      </c>
      <c r="R238" s="73">
        <v>0</v>
      </c>
      <c r="S238" s="73">
        <v>0</v>
      </c>
      <c r="T238" s="73">
        <v>0</v>
      </c>
      <c r="U238" s="72"/>
      <c r="V238" s="73">
        <v>0</v>
      </c>
      <c r="W238" s="73">
        <v>0</v>
      </c>
      <c r="X238" s="72" t="s">
        <v>221</v>
      </c>
      <c r="Y238" s="73">
        <v>0</v>
      </c>
      <c r="Z238" s="73">
        <v>0</v>
      </c>
      <c r="AA238" s="73">
        <v>0</v>
      </c>
      <c r="AB238" s="72"/>
      <c r="AC238" s="73">
        <v>0</v>
      </c>
      <c r="AD238" s="72"/>
      <c r="AE238" s="73">
        <v>0</v>
      </c>
      <c r="AF238" s="72"/>
      <c r="AG238" s="73">
        <v>0</v>
      </c>
      <c r="AH238" s="73">
        <v>0</v>
      </c>
      <c r="AI238" s="72"/>
      <c r="AJ238" s="73">
        <v>0</v>
      </c>
      <c r="AK238" s="73">
        <v>0</v>
      </c>
      <c r="AL238" s="73">
        <v>0</v>
      </c>
      <c r="AM238" s="72"/>
      <c r="AN238" s="72"/>
      <c r="AO238" s="72"/>
      <c r="AP238" s="72"/>
      <c r="AQ238" s="72"/>
      <c r="AR238" s="72"/>
      <c r="AS238" s="72"/>
      <c r="AT238" s="73">
        <v>0</v>
      </c>
      <c r="AU238" s="72"/>
      <c r="AV238" s="73">
        <v>0</v>
      </c>
      <c r="AW238" s="73">
        <v>0</v>
      </c>
      <c r="AX238" s="72" t="s">
        <v>221</v>
      </c>
      <c r="AY238" s="72"/>
      <c r="AZ238" s="72"/>
      <c r="BA238" s="72"/>
      <c r="BB238" s="72"/>
      <c r="BC238" s="72"/>
      <c r="BD238" s="73">
        <v>0</v>
      </c>
      <c r="BE238" s="73">
        <v>0</v>
      </c>
      <c r="BF238" s="72" t="s">
        <v>221</v>
      </c>
      <c r="BG238" s="72"/>
      <c r="BH238" s="73">
        <v>0</v>
      </c>
      <c r="BI238" s="73">
        <v>0</v>
      </c>
      <c r="BJ238" s="72"/>
      <c r="BK238" s="73">
        <v>0</v>
      </c>
      <c r="BL238" s="73">
        <v>0</v>
      </c>
      <c r="BM238" s="72"/>
      <c r="BN238" s="73">
        <v>0</v>
      </c>
      <c r="BO238" s="72" t="s">
        <v>221</v>
      </c>
      <c r="BP238" s="72"/>
      <c r="BQ238" s="73">
        <v>0</v>
      </c>
      <c r="BR238" s="72" t="s">
        <v>221</v>
      </c>
      <c r="BS238" s="73">
        <v>0</v>
      </c>
      <c r="BT238" s="73">
        <v>0</v>
      </c>
      <c r="BU238" s="73">
        <v>0</v>
      </c>
      <c r="BV238" s="72"/>
      <c r="BW238" s="73">
        <v>0</v>
      </c>
      <c r="BX238" s="72" t="s">
        <v>221</v>
      </c>
      <c r="BY238" s="72"/>
      <c r="BZ238" s="73">
        <v>0</v>
      </c>
      <c r="CA238" s="73">
        <v>0</v>
      </c>
      <c r="CB238" s="72"/>
      <c r="CC238" s="73">
        <v>0</v>
      </c>
      <c r="CD238" s="73">
        <v>0</v>
      </c>
      <c r="CE238" s="73">
        <v>0</v>
      </c>
      <c r="CF238" s="72"/>
      <c r="CG238" s="72"/>
      <c r="CH238" s="72"/>
      <c r="CI238" s="73">
        <v>0</v>
      </c>
      <c r="CJ238" s="73">
        <v>0</v>
      </c>
      <c r="CK238" s="73">
        <v>0</v>
      </c>
    </row>
    <row r="239" spans="1:89" ht="15" customHeight="1">
      <c r="A239" s="72" t="s">
        <v>209</v>
      </c>
      <c r="B239" s="74"/>
      <c r="C239" s="75">
        <v>2.0111731843575398</v>
      </c>
      <c r="D239" s="74" t="s">
        <v>221</v>
      </c>
      <c r="E239" s="74"/>
      <c r="F239" s="75">
        <v>0</v>
      </c>
      <c r="G239" s="75">
        <v>0.48564000000000002</v>
      </c>
      <c r="H239" s="74"/>
      <c r="I239" s="75">
        <v>0.25193399999999999</v>
      </c>
      <c r="J239" s="74" t="s">
        <v>221</v>
      </c>
      <c r="K239" s="75">
        <v>30.824447981431401</v>
      </c>
      <c r="L239" s="75">
        <v>0.14299925391693599</v>
      </c>
      <c r="M239" s="74" t="s">
        <v>221</v>
      </c>
      <c r="N239" s="75">
        <v>0</v>
      </c>
      <c r="O239" s="74"/>
      <c r="P239" s="75">
        <v>38.939212008467699</v>
      </c>
      <c r="Q239" s="75">
        <v>0</v>
      </c>
      <c r="R239" s="75">
        <v>0</v>
      </c>
      <c r="S239" s="75">
        <v>0</v>
      </c>
      <c r="T239" s="75">
        <v>0</v>
      </c>
      <c r="U239" s="75">
        <v>0.111247</v>
      </c>
      <c r="V239" s="75">
        <v>0</v>
      </c>
      <c r="W239" s="75">
        <v>0</v>
      </c>
      <c r="X239" s="74" t="s">
        <v>221</v>
      </c>
      <c r="Y239" s="75">
        <v>4.8563999999999998</v>
      </c>
      <c r="Z239" s="75">
        <v>0</v>
      </c>
      <c r="AA239" s="75">
        <v>0</v>
      </c>
      <c r="AB239" s="74"/>
      <c r="AC239" s="75">
        <v>1.6381738895535101E-2</v>
      </c>
      <c r="AD239" s="74"/>
      <c r="AE239" s="75">
        <v>0</v>
      </c>
      <c r="AF239" s="75">
        <v>0</v>
      </c>
      <c r="AG239" s="74" t="s">
        <v>221</v>
      </c>
      <c r="AH239" s="75">
        <v>6.6902154912</v>
      </c>
      <c r="AI239" s="74"/>
      <c r="AJ239" s="75">
        <v>0</v>
      </c>
      <c r="AK239" s="75">
        <v>9.6201783114992695E-2</v>
      </c>
      <c r="AL239" s="75">
        <v>0</v>
      </c>
      <c r="AM239" s="74"/>
      <c r="AN239" s="74"/>
      <c r="AO239" s="74"/>
      <c r="AP239" s="74"/>
      <c r="AQ239" s="74"/>
      <c r="AR239" s="74" t="s">
        <v>221</v>
      </c>
      <c r="AS239" s="74"/>
      <c r="AT239" s="75">
        <v>15.604652311700701</v>
      </c>
      <c r="AU239" s="74"/>
      <c r="AV239" s="75">
        <v>0</v>
      </c>
      <c r="AW239" s="75">
        <v>0</v>
      </c>
      <c r="AX239" s="74" t="s">
        <v>221</v>
      </c>
      <c r="AY239" s="74"/>
      <c r="AZ239" s="74"/>
      <c r="BA239" s="74"/>
      <c r="BB239" s="75">
        <v>105.3</v>
      </c>
      <c r="BC239" s="74"/>
      <c r="BD239" s="74" t="s">
        <v>221</v>
      </c>
      <c r="BE239" s="75">
        <v>0</v>
      </c>
      <c r="BF239" s="74" t="s">
        <v>221</v>
      </c>
      <c r="BG239" s="74"/>
      <c r="BH239" s="74" t="s">
        <v>221</v>
      </c>
      <c r="BI239" s="75">
        <v>0</v>
      </c>
      <c r="BJ239" s="74"/>
      <c r="BK239" s="75">
        <v>0</v>
      </c>
      <c r="BL239" s="75">
        <v>0</v>
      </c>
      <c r="BM239" s="74"/>
      <c r="BN239" s="75">
        <v>0</v>
      </c>
      <c r="BO239" s="74" t="s">
        <v>221</v>
      </c>
      <c r="BP239" s="74"/>
      <c r="BQ239" s="74" t="s">
        <v>221</v>
      </c>
      <c r="BR239" s="74" t="s">
        <v>221</v>
      </c>
      <c r="BS239" s="75">
        <v>0</v>
      </c>
      <c r="BT239" s="75">
        <v>0</v>
      </c>
      <c r="BU239" s="75">
        <v>0</v>
      </c>
      <c r="BV239" s="74" t="s">
        <v>221</v>
      </c>
      <c r="BW239" s="75">
        <v>0</v>
      </c>
      <c r="BX239" s="75">
        <v>745</v>
      </c>
      <c r="BY239" s="74"/>
      <c r="BZ239" s="75">
        <v>0</v>
      </c>
      <c r="CA239" s="75">
        <v>9.6201783114992695E-2</v>
      </c>
      <c r="CB239" s="74"/>
      <c r="CC239" s="75">
        <v>12.1916364840125</v>
      </c>
      <c r="CD239" s="75">
        <v>0</v>
      </c>
      <c r="CE239" s="75">
        <v>904.95511132016804</v>
      </c>
      <c r="CF239" s="75">
        <v>2.0111731843575398</v>
      </c>
      <c r="CG239" s="74"/>
      <c r="CH239" s="74"/>
      <c r="CI239" s="75">
        <v>31.0763819814314</v>
      </c>
      <c r="CJ239" s="75">
        <v>0</v>
      </c>
      <c r="CK239" s="75">
        <v>950.33050475308505</v>
      </c>
    </row>
    <row r="240" spans="1:89" ht="15" customHeight="1">
      <c r="A240" s="72" t="s">
        <v>360</v>
      </c>
      <c r="B240" s="72"/>
      <c r="C240" s="72"/>
      <c r="D240" s="72" t="s">
        <v>221</v>
      </c>
      <c r="E240" s="73">
        <v>0</v>
      </c>
      <c r="F240" s="73">
        <v>1.2200000000000001E-2</v>
      </c>
      <c r="G240" s="72"/>
      <c r="H240" s="73">
        <v>0</v>
      </c>
      <c r="I240" s="72"/>
      <c r="J240" s="72" t="s">
        <v>221</v>
      </c>
      <c r="K240" s="73">
        <v>51.813870060661898</v>
      </c>
      <c r="L240" s="73">
        <v>0.23004227804028901</v>
      </c>
      <c r="M240" s="72" t="s">
        <v>221</v>
      </c>
      <c r="N240" s="72" t="s">
        <v>221</v>
      </c>
      <c r="O240" s="72"/>
      <c r="P240" s="73">
        <v>0</v>
      </c>
      <c r="Q240" s="73">
        <v>0</v>
      </c>
      <c r="R240" s="73">
        <v>0</v>
      </c>
      <c r="S240" s="73">
        <v>1.3113777699921201</v>
      </c>
      <c r="T240" s="73">
        <v>8.9848727415297205</v>
      </c>
      <c r="U240" s="72"/>
      <c r="V240" s="72" t="s">
        <v>221</v>
      </c>
      <c r="W240" s="73">
        <v>0</v>
      </c>
      <c r="X240" s="72" t="s">
        <v>221</v>
      </c>
      <c r="Y240" s="72" t="s">
        <v>221</v>
      </c>
      <c r="Z240" s="73">
        <v>6.7018320000000004E-4</v>
      </c>
      <c r="AA240" s="73">
        <v>0</v>
      </c>
      <c r="AB240" s="72"/>
      <c r="AC240" s="73">
        <v>0.74230695017944703</v>
      </c>
      <c r="AD240" s="72"/>
      <c r="AE240" s="73">
        <v>8.7160417801567895</v>
      </c>
      <c r="AF240" s="73">
        <v>18.36607931</v>
      </c>
      <c r="AG240" s="72" t="s">
        <v>221</v>
      </c>
      <c r="AH240" s="73">
        <v>0.127674756</v>
      </c>
      <c r="AI240" s="72"/>
      <c r="AJ240" s="73">
        <v>0</v>
      </c>
      <c r="AK240" s="73">
        <v>0.96363910935225605</v>
      </c>
      <c r="AL240" s="73">
        <v>0</v>
      </c>
      <c r="AM240" s="72"/>
      <c r="AN240" s="72"/>
      <c r="AO240" s="72" t="s">
        <v>221</v>
      </c>
      <c r="AP240" s="72"/>
      <c r="AQ240" s="72"/>
      <c r="AR240" s="72"/>
      <c r="AS240" s="73">
        <v>0</v>
      </c>
      <c r="AT240" s="73">
        <v>4.5014512467300002E-3</v>
      </c>
      <c r="AU240" s="72"/>
      <c r="AV240" s="73">
        <v>0</v>
      </c>
      <c r="AW240" s="73">
        <v>0</v>
      </c>
      <c r="AX240" s="72" t="s">
        <v>221</v>
      </c>
      <c r="AY240" s="72"/>
      <c r="AZ240" s="72"/>
      <c r="BA240" s="73">
        <v>4.97717467693159E-4</v>
      </c>
      <c r="BB240" s="72"/>
      <c r="BC240" s="72"/>
      <c r="BD240" s="73">
        <v>0.39943201022031999</v>
      </c>
      <c r="BE240" s="73">
        <v>0.28512773722627699</v>
      </c>
      <c r="BF240" s="72" t="s">
        <v>221</v>
      </c>
      <c r="BG240" s="72" t="s">
        <v>221</v>
      </c>
      <c r="BH240" s="73">
        <v>12.363698274634899</v>
      </c>
      <c r="BI240" s="73">
        <v>0</v>
      </c>
      <c r="BJ240" s="72"/>
      <c r="BK240" s="73">
        <v>21.246749999999999</v>
      </c>
      <c r="BL240" s="73">
        <v>0</v>
      </c>
      <c r="BM240" s="72"/>
      <c r="BN240" s="73">
        <v>0</v>
      </c>
      <c r="BO240" s="72" t="s">
        <v>221</v>
      </c>
      <c r="BP240" s="72"/>
      <c r="BQ240" s="73">
        <v>32.443192099888797</v>
      </c>
      <c r="BR240" s="72" t="s">
        <v>221</v>
      </c>
      <c r="BS240" s="73">
        <v>6.9462175000000004</v>
      </c>
      <c r="BT240" s="73">
        <v>0</v>
      </c>
      <c r="BU240" s="73">
        <v>0</v>
      </c>
      <c r="BV240" s="72" t="s">
        <v>221</v>
      </c>
      <c r="BW240" s="73">
        <v>0</v>
      </c>
      <c r="BX240" s="72" t="s">
        <v>221</v>
      </c>
      <c r="BY240" s="73">
        <v>305</v>
      </c>
      <c r="BZ240" s="73">
        <v>34.428268317844797</v>
      </c>
      <c r="CA240" s="73">
        <v>0.96363910935225605</v>
      </c>
      <c r="CB240" s="72"/>
      <c r="CC240" s="73">
        <v>77.747912790691601</v>
      </c>
      <c r="CD240" s="73">
        <v>0</v>
      </c>
      <c r="CE240" s="73">
        <v>4.5014512467300002E-3</v>
      </c>
      <c r="CF240" s="72"/>
      <c r="CG240" s="72"/>
      <c r="CH240" s="72"/>
      <c r="CI240" s="73">
        <v>356.813870060662</v>
      </c>
      <c r="CJ240" s="73">
        <v>0</v>
      </c>
      <c r="CK240" s="73">
        <v>469.95819172979702</v>
      </c>
    </row>
    <row r="241" spans="1:89" s="84" customFormat="1" ht="15" customHeight="1">
      <c r="A241" s="81" t="s">
        <v>361</v>
      </c>
      <c r="B241" s="82">
        <v>0.36646103964460902</v>
      </c>
      <c r="C241" s="82">
        <v>45.977653631284902</v>
      </c>
      <c r="D241" s="82">
        <v>161.96093999999999</v>
      </c>
      <c r="E241" s="82">
        <v>75.37</v>
      </c>
      <c r="F241" s="82">
        <v>4.3937999999999997</v>
      </c>
      <c r="G241" s="82">
        <v>4932.5240700000004</v>
      </c>
      <c r="H241" s="83" t="s">
        <v>221</v>
      </c>
      <c r="I241" s="83"/>
      <c r="J241" s="82">
        <v>0</v>
      </c>
      <c r="K241" s="82">
        <v>2371.4642443860098</v>
      </c>
      <c r="L241" s="82">
        <v>437.90101964685402</v>
      </c>
      <c r="M241" s="82">
        <v>29890.271420282399</v>
      </c>
      <c r="N241" s="82">
        <v>174.80819534662501</v>
      </c>
      <c r="O241" s="83"/>
      <c r="P241" s="82">
        <v>0</v>
      </c>
      <c r="Q241" s="82">
        <v>124.622388942317</v>
      </c>
      <c r="R241" s="83" t="s">
        <v>221</v>
      </c>
      <c r="S241" s="82">
        <v>73.528072173075202</v>
      </c>
      <c r="T241" s="82">
        <v>0</v>
      </c>
      <c r="U241" s="82">
        <v>0</v>
      </c>
      <c r="V241" s="82">
        <v>38.486969999999999</v>
      </c>
      <c r="W241" s="82">
        <v>0</v>
      </c>
      <c r="X241" s="82">
        <v>113.404417417915</v>
      </c>
      <c r="Y241" s="82">
        <v>1934.0613000000001</v>
      </c>
      <c r="Z241" s="82">
        <v>0.49579958880000002</v>
      </c>
      <c r="AA241" s="82">
        <v>0</v>
      </c>
      <c r="AB241" s="82">
        <v>23.235754765598799</v>
      </c>
      <c r="AC241" s="82">
        <v>422.03212673175602</v>
      </c>
      <c r="AD241" s="82">
        <v>7.3036726866350703</v>
      </c>
      <c r="AE241" s="82">
        <v>32.464097644931798</v>
      </c>
      <c r="AF241" s="82">
        <v>90.931233086099994</v>
      </c>
      <c r="AG241" s="82">
        <v>0</v>
      </c>
      <c r="AH241" s="82">
        <v>243.52670818440001</v>
      </c>
      <c r="AI241" s="83" t="s">
        <v>221</v>
      </c>
      <c r="AJ241" s="82">
        <v>1538.84149</v>
      </c>
      <c r="AK241" s="82">
        <v>29.657933042212498</v>
      </c>
      <c r="AL241" s="82">
        <v>0</v>
      </c>
      <c r="AM241" s="83"/>
      <c r="AN241" s="82">
        <v>6.1700999999999997</v>
      </c>
      <c r="AO241" s="82">
        <v>13.3551</v>
      </c>
      <c r="AP241" s="82">
        <v>57.772924225878</v>
      </c>
      <c r="AQ241" s="82">
        <v>26.484119860760199</v>
      </c>
      <c r="AR241" s="83" t="s">
        <v>221</v>
      </c>
      <c r="AS241" s="82">
        <v>2126.7801539799998</v>
      </c>
      <c r="AT241" s="82">
        <v>38.818716419660099</v>
      </c>
      <c r="AU241" s="83"/>
      <c r="AV241" s="82">
        <v>0</v>
      </c>
      <c r="AW241" s="82">
        <v>35.3907103228455</v>
      </c>
      <c r="AX241" s="82">
        <v>2543.2966799999999</v>
      </c>
      <c r="AY241" s="83"/>
      <c r="AZ241" s="82">
        <v>2877.25728019802</v>
      </c>
      <c r="BA241" s="82">
        <v>41.568865184265</v>
      </c>
      <c r="BB241" s="83"/>
      <c r="BC241" s="83"/>
      <c r="BD241" s="82">
        <v>211.032169226528</v>
      </c>
      <c r="BE241" s="82">
        <v>125.99794708029199</v>
      </c>
      <c r="BF241" s="83" t="s">
        <v>221</v>
      </c>
      <c r="BG241" s="82">
        <v>58.668764239991297</v>
      </c>
      <c r="BH241" s="82">
        <v>2128.8034556508301</v>
      </c>
      <c r="BI241" s="82">
        <v>174.864501277084</v>
      </c>
      <c r="BJ241" s="82">
        <v>40.751534213927201</v>
      </c>
      <c r="BK241" s="82">
        <v>55.362960000000001</v>
      </c>
      <c r="BL241" s="82">
        <v>58.573040399999996</v>
      </c>
      <c r="BM241" s="83"/>
      <c r="BN241" s="82">
        <v>0</v>
      </c>
      <c r="BO241" s="83" t="s">
        <v>221</v>
      </c>
      <c r="BP241" s="82">
        <v>112.666025321506</v>
      </c>
      <c r="BQ241" s="83" t="s">
        <v>221</v>
      </c>
      <c r="BR241" s="83" t="s">
        <v>221</v>
      </c>
      <c r="BS241" s="82">
        <v>46.788083499999999</v>
      </c>
      <c r="BT241" s="82">
        <v>0</v>
      </c>
      <c r="BU241" s="82">
        <v>0</v>
      </c>
      <c r="BV241" s="82">
        <v>110.1</v>
      </c>
      <c r="BW241" s="82">
        <v>3792.7440000000001</v>
      </c>
      <c r="BX241" s="83"/>
      <c r="BY241" s="82">
        <v>3</v>
      </c>
      <c r="BZ241" s="82">
        <v>2155.8320639633298</v>
      </c>
      <c r="CA241" s="82">
        <v>30094.737548671201</v>
      </c>
      <c r="CB241" s="83"/>
      <c r="CC241" s="82">
        <v>17640.264778106601</v>
      </c>
      <c r="CD241" s="82">
        <v>0</v>
      </c>
      <c r="CE241" s="82">
        <v>62.054471185258897</v>
      </c>
      <c r="CF241" s="82">
        <v>45.977653631284902</v>
      </c>
      <c r="CG241" s="83"/>
      <c r="CH241" s="82">
        <v>0.36646103964460902</v>
      </c>
      <c r="CI241" s="82">
        <v>2374.4642443860098</v>
      </c>
      <c r="CJ241" s="82">
        <v>5080.1796787147896</v>
      </c>
      <c r="CK241" s="82">
        <v>57453.876899698203</v>
      </c>
    </row>
    <row r="242" spans="1:89" ht="15" customHeight="1">
      <c r="A242" s="72" t="s">
        <v>119</v>
      </c>
      <c r="B242" s="72"/>
      <c r="C242" s="72"/>
      <c r="D242" s="73">
        <v>0</v>
      </c>
      <c r="E242" s="72"/>
      <c r="F242" s="73">
        <v>0</v>
      </c>
      <c r="G242" s="73">
        <v>0.24282000000000001</v>
      </c>
      <c r="H242" s="72"/>
      <c r="I242" s="72"/>
      <c r="J242" s="72"/>
      <c r="K242" s="73">
        <v>0</v>
      </c>
      <c r="L242" s="73">
        <v>0</v>
      </c>
      <c r="M242" s="72" t="s">
        <v>221</v>
      </c>
      <c r="N242" s="73">
        <v>0</v>
      </c>
      <c r="O242" s="72"/>
      <c r="P242" s="73">
        <v>0</v>
      </c>
      <c r="Q242" s="73">
        <v>0</v>
      </c>
      <c r="R242" s="73">
        <v>0</v>
      </c>
      <c r="S242" s="73">
        <v>0</v>
      </c>
      <c r="T242" s="73">
        <v>0</v>
      </c>
      <c r="U242" s="72"/>
      <c r="V242" s="73">
        <v>0</v>
      </c>
      <c r="W242" s="73">
        <v>0</v>
      </c>
      <c r="X242" s="72" t="s">
        <v>221</v>
      </c>
      <c r="Y242" s="73">
        <v>0</v>
      </c>
      <c r="Z242" s="73">
        <v>0</v>
      </c>
      <c r="AA242" s="73">
        <v>0</v>
      </c>
      <c r="AB242" s="72"/>
      <c r="AC242" s="73">
        <v>0</v>
      </c>
      <c r="AD242" s="72"/>
      <c r="AE242" s="73">
        <v>0</v>
      </c>
      <c r="AF242" s="72"/>
      <c r="AG242" s="73">
        <v>0</v>
      </c>
      <c r="AH242" s="73">
        <v>0</v>
      </c>
      <c r="AI242" s="72"/>
      <c r="AJ242" s="73">
        <v>0</v>
      </c>
      <c r="AK242" s="73">
        <v>0</v>
      </c>
      <c r="AL242" s="73">
        <v>0</v>
      </c>
      <c r="AM242" s="72"/>
      <c r="AN242" s="72"/>
      <c r="AO242" s="72"/>
      <c r="AP242" s="72"/>
      <c r="AQ242" s="72"/>
      <c r="AR242" s="72"/>
      <c r="AS242" s="72"/>
      <c r="AT242" s="73">
        <v>0</v>
      </c>
      <c r="AU242" s="72"/>
      <c r="AV242" s="73">
        <v>0</v>
      </c>
      <c r="AW242" s="73">
        <v>0</v>
      </c>
      <c r="AX242" s="73">
        <v>0</v>
      </c>
      <c r="AY242" s="72"/>
      <c r="AZ242" s="72"/>
      <c r="BA242" s="72"/>
      <c r="BB242" s="72"/>
      <c r="BC242" s="72"/>
      <c r="BD242" s="73">
        <v>0</v>
      </c>
      <c r="BE242" s="73">
        <v>0</v>
      </c>
      <c r="BF242" s="72" t="s">
        <v>221</v>
      </c>
      <c r="BG242" s="72"/>
      <c r="BH242" s="73">
        <v>0</v>
      </c>
      <c r="BI242" s="73">
        <v>0</v>
      </c>
      <c r="BJ242" s="72"/>
      <c r="BK242" s="73">
        <v>0</v>
      </c>
      <c r="BL242" s="73">
        <v>0</v>
      </c>
      <c r="BM242" s="72"/>
      <c r="BN242" s="73">
        <v>0</v>
      </c>
      <c r="BO242" s="72" t="s">
        <v>221</v>
      </c>
      <c r="BP242" s="72"/>
      <c r="BQ242" s="73">
        <v>0</v>
      </c>
      <c r="BR242" s="72" t="s">
        <v>221</v>
      </c>
      <c r="BS242" s="73">
        <v>0</v>
      </c>
      <c r="BT242" s="73">
        <v>0</v>
      </c>
      <c r="BU242" s="73">
        <v>0</v>
      </c>
      <c r="BV242" s="72"/>
      <c r="BW242" s="73">
        <v>0</v>
      </c>
      <c r="BX242" s="72"/>
      <c r="BY242" s="72"/>
      <c r="BZ242" s="73">
        <v>0</v>
      </c>
      <c r="CA242" s="73">
        <v>0</v>
      </c>
      <c r="CB242" s="72"/>
      <c r="CC242" s="73">
        <v>0.24282000000000001</v>
      </c>
      <c r="CD242" s="73">
        <v>0</v>
      </c>
      <c r="CE242" s="73">
        <v>0</v>
      </c>
      <c r="CF242" s="72"/>
      <c r="CG242" s="72"/>
      <c r="CH242" s="72"/>
      <c r="CI242" s="73">
        <v>0</v>
      </c>
      <c r="CJ242" s="73">
        <v>0</v>
      </c>
      <c r="CK242" s="73">
        <v>0.24282000000000001</v>
      </c>
    </row>
    <row r="243" spans="1:89" ht="15" customHeight="1">
      <c r="A243" s="72" t="s">
        <v>362</v>
      </c>
      <c r="B243" s="74"/>
      <c r="C243" s="74"/>
      <c r="D243" s="75">
        <v>0</v>
      </c>
      <c r="E243" s="74"/>
      <c r="F243" s="75">
        <v>0</v>
      </c>
      <c r="G243" s="74"/>
      <c r="H243" s="74"/>
      <c r="I243" s="74"/>
      <c r="J243" s="74"/>
      <c r="K243" s="75">
        <v>0</v>
      </c>
      <c r="L243" s="75">
        <v>1.3056453618502899</v>
      </c>
      <c r="M243" s="74" t="s">
        <v>221</v>
      </c>
      <c r="N243" s="75">
        <v>0</v>
      </c>
      <c r="O243" s="74"/>
      <c r="P243" s="75">
        <v>0</v>
      </c>
      <c r="Q243" s="75">
        <v>0</v>
      </c>
      <c r="R243" s="75">
        <v>0</v>
      </c>
      <c r="S243" s="75">
        <v>0</v>
      </c>
      <c r="T243" s="75">
        <v>0</v>
      </c>
      <c r="U243" s="74"/>
      <c r="V243" s="75">
        <v>0</v>
      </c>
      <c r="W243" s="75">
        <v>0</v>
      </c>
      <c r="X243" s="74" t="s">
        <v>221</v>
      </c>
      <c r="Y243" s="74" t="s">
        <v>221</v>
      </c>
      <c r="Z243" s="75">
        <v>0</v>
      </c>
      <c r="AA243" s="75">
        <v>0</v>
      </c>
      <c r="AB243" s="74"/>
      <c r="AC243" s="75">
        <v>0</v>
      </c>
      <c r="AD243" s="74"/>
      <c r="AE243" s="75">
        <v>0</v>
      </c>
      <c r="AF243" s="74"/>
      <c r="AG243" s="75">
        <v>0</v>
      </c>
      <c r="AH243" s="75">
        <v>0</v>
      </c>
      <c r="AI243" s="74"/>
      <c r="AJ243" s="75">
        <v>0</v>
      </c>
      <c r="AK243" s="75">
        <v>0</v>
      </c>
      <c r="AL243" s="75">
        <v>0</v>
      </c>
      <c r="AM243" s="74"/>
      <c r="AN243" s="74"/>
      <c r="AO243" s="74"/>
      <c r="AP243" s="74"/>
      <c r="AQ243" s="74"/>
      <c r="AR243" s="74" t="s">
        <v>221</v>
      </c>
      <c r="AS243" s="74"/>
      <c r="AT243" s="75">
        <v>0.71248293274656005</v>
      </c>
      <c r="AU243" s="74"/>
      <c r="AV243" s="75">
        <v>0</v>
      </c>
      <c r="AW243" s="75">
        <v>0</v>
      </c>
      <c r="AX243" s="75">
        <v>0</v>
      </c>
      <c r="AY243" s="74"/>
      <c r="AZ243" s="74"/>
      <c r="BA243" s="74"/>
      <c r="BB243" s="74"/>
      <c r="BC243" s="74"/>
      <c r="BD243" s="75">
        <v>0</v>
      </c>
      <c r="BE243" s="75">
        <v>0</v>
      </c>
      <c r="BF243" s="74" t="s">
        <v>221</v>
      </c>
      <c r="BG243" s="74"/>
      <c r="BH243" s="75">
        <v>0</v>
      </c>
      <c r="BI243" s="75">
        <v>0</v>
      </c>
      <c r="BJ243" s="74"/>
      <c r="BK243" s="75">
        <v>0</v>
      </c>
      <c r="BL243" s="75">
        <v>0</v>
      </c>
      <c r="BM243" s="74"/>
      <c r="BN243" s="75">
        <v>0</v>
      </c>
      <c r="BO243" s="74" t="s">
        <v>221</v>
      </c>
      <c r="BP243" s="74"/>
      <c r="BQ243" s="75">
        <v>0</v>
      </c>
      <c r="BR243" s="74" t="s">
        <v>221</v>
      </c>
      <c r="BS243" s="75">
        <v>0</v>
      </c>
      <c r="BT243" s="75">
        <v>0</v>
      </c>
      <c r="BU243" s="75">
        <v>0</v>
      </c>
      <c r="BV243" s="74"/>
      <c r="BW243" s="75">
        <v>0</v>
      </c>
      <c r="BX243" s="74"/>
      <c r="BY243" s="74"/>
      <c r="BZ243" s="75">
        <v>0</v>
      </c>
      <c r="CA243" s="75">
        <v>0</v>
      </c>
      <c r="CB243" s="74"/>
      <c r="CC243" s="75">
        <v>1.3056453618502899</v>
      </c>
      <c r="CD243" s="75">
        <v>0</v>
      </c>
      <c r="CE243" s="75">
        <v>0.71248293274656005</v>
      </c>
      <c r="CF243" s="74"/>
      <c r="CG243" s="74"/>
      <c r="CH243" s="74"/>
      <c r="CI243" s="75">
        <v>0</v>
      </c>
      <c r="CJ243" s="75">
        <v>0</v>
      </c>
      <c r="CK243" s="75">
        <v>2.0181282945968499</v>
      </c>
    </row>
    <row r="244" spans="1:89" ht="15" customHeight="1">
      <c r="A244" s="72" t="s">
        <v>363</v>
      </c>
      <c r="B244" s="72"/>
      <c r="C244" s="72"/>
      <c r="D244" s="73">
        <v>0</v>
      </c>
      <c r="E244" s="72"/>
      <c r="F244" s="73">
        <v>0</v>
      </c>
      <c r="G244" s="72"/>
      <c r="H244" s="72"/>
      <c r="I244" s="72"/>
      <c r="J244" s="72"/>
      <c r="K244" s="73">
        <v>0</v>
      </c>
      <c r="L244" s="73">
        <v>0</v>
      </c>
      <c r="M244" s="72" t="s">
        <v>221</v>
      </c>
      <c r="N244" s="73">
        <v>0</v>
      </c>
      <c r="O244" s="72"/>
      <c r="P244" s="73">
        <v>0</v>
      </c>
      <c r="Q244" s="73">
        <v>0</v>
      </c>
      <c r="R244" s="73">
        <v>0</v>
      </c>
      <c r="S244" s="72"/>
      <c r="T244" s="73">
        <v>0</v>
      </c>
      <c r="U244" s="72"/>
      <c r="V244" s="73">
        <v>0</v>
      </c>
      <c r="W244" s="73">
        <v>0</v>
      </c>
      <c r="X244" s="72" t="s">
        <v>221</v>
      </c>
      <c r="Y244" s="73">
        <v>0</v>
      </c>
      <c r="Z244" s="73">
        <v>0</v>
      </c>
      <c r="AA244" s="73">
        <v>0</v>
      </c>
      <c r="AB244" s="72"/>
      <c r="AC244" s="72"/>
      <c r="AD244" s="72"/>
      <c r="AE244" s="73">
        <v>0</v>
      </c>
      <c r="AF244" s="72"/>
      <c r="AG244" s="72"/>
      <c r="AH244" s="73">
        <v>0</v>
      </c>
      <c r="AI244" s="72"/>
      <c r="AJ244" s="73">
        <v>0</v>
      </c>
      <c r="AK244" s="73">
        <v>0</v>
      </c>
      <c r="AL244" s="73">
        <v>0</v>
      </c>
      <c r="AM244" s="72"/>
      <c r="AN244" s="72"/>
      <c r="AO244" s="72"/>
      <c r="AP244" s="72"/>
      <c r="AQ244" s="72"/>
      <c r="AR244" s="72"/>
      <c r="AS244" s="72"/>
      <c r="AT244" s="73">
        <v>0</v>
      </c>
      <c r="AU244" s="72"/>
      <c r="AV244" s="73">
        <v>0</v>
      </c>
      <c r="AW244" s="73">
        <v>0</v>
      </c>
      <c r="AX244" s="72" t="s">
        <v>221</v>
      </c>
      <c r="AY244" s="72"/>
      <c r="AZ244" s="72"/>
      <c r="BA244" s="72"/>
      <c r="BB244" s="72"/>
      <c r="BC244" s="72"/>
      <c r="BD244" s="73">
        <v>0</v>
      </c>
      <c r="BE244" s="72"/>
      <c r="BF244" s="72" t="s">
        <v>221</v>
      </c>
      <c r="BG244" s="72"/>
      <c r="BH244" s="73">
        <v>0</v>
      </c>
      <c r="BI244" s="72"/>
      <c r="BJ244" s="72"/>
      <c r="BK244" s="73">
        <v>0</v>
      </c>
      <c r="BL244" s="72"/>
      <c r="BM244" s="72"/>
      <c r="BN244" s="73">
        <v>0</v>
      </c>
      <c r="BO244" s="72" t="s">
        <v>221</v>
      </c>
      <c r="BP244" s="72"/>
      <c r="BQ244" s="73">
        <v>0</v>
      </c>
      <c r="BR244" s="72"/>
      <c r="BS244" s="73">
        <v>0</v>
      </c>
      <c r="BT244" s="73">
        <v>0</v>
      </c>
      <c r="BU244" s="73">
        <v>0</v>
      </c>
      <c r="BV244" s="72"/>
      <c r="BW244" s="73">
        <v>0</v>
      </c>
      <c r="BX244" s="72" t="s">
        <v>221</v>
      </c>
      <c r="BY244" s="72"/>
      <c r="BZ244" s="73">
        <v>0</v>
      </c>
      <c r="CA244" s="73">
        <v>0</v>
      </c>
      <c r="CB244" s="72"/>
      <c r="CC244" s="73">
        <v>0</v>
      </c>
      <c r="CD244" s="73">
        <v>0</v>
      </c>
      <c r="CE244" s="73">
        <v>0</v>
      </c>
      <c r="CF244" s="72"/>
      <c r="CG244" s="72"/>
      <c r="CH244" s="72"/>
      <c r="CI244" s="73">
        <v>0</v>
      </c>
      <c r="CJ244" s="73">
        <v>0</v>
      </c>
      <c r="CK244" s="73">
        <v>0</v>
      </c>
    </row>
    <row r="245" spans="1:89" ht="15" customHeight="1">
      <c r="A245" s="72" t="s">
        <v>364</v>
      </c>
      <c r="B245" s="74"/>
      <c r="C245" s="74"/>
      <c r="D245" s="75">
        <v>0</v>
      </c>
      <c r="E245" s="75">
        <v>0</v>
      </c>
      <c r="F245" s="75">
        <v>0</v>
      </c>
      <c r="G245" s="74"/>
      <c r="H245" s="74"/>
      <c r="I245" s="74"/>
      <c r="J245" s="74"/>
      <c r="K245" s="75">
        <v>0</v>
      </c>
      <c r="L245" s="75">
        <v>0</v>
      </c>
      <c r="M245" s="74" t="s">
        <v>221</v>
      </c>
      <c r="N245" s="75">
        <v>0</v>
      </c>
      <c r="O245" s="74"/>
      <c r="P245" s="75">
        <v>0</v>
      </c>
      <c r="Q245" s="75">
        <v>0</v>
      </c>
      <c r="R245" s="75">
        <v>0</v>
      </c>
      <c r="S245" s="75">
        <v>0</v>
      </c>
      <c r="T245" s="75">
        <v>0</v>
      </c>
      <c r="U245" s="74"/>
      <c r="V245" s="75">
        <v>0</v>
      </c>
      <c r="W245" s="75">
        <v>0</v>
      </c>
      <c r="X245" s="74" t="s">
        <v>221</v>
      </c>
      <c r="Y245" s="75">
        <v>0</v>
      </c>
      <c r="Z245" s="75">
        <v>0</v>
      </c>
      <c r="AA245" s="75">
        <v>0</v>
      </c>
      <c r="AB245" s="74"/>
      <c r="AC245" s="75">
        <v>0</v>
      </c>
      <c r="AD245" s="74"/>
      <c r="AE245" s="75">
        <v>0</v>
      </c>
      <c r="AF245" s="74"/>
      <c r="AG245" s="75">
        <v>0</v>
      </c>
      <c r="AH245" s="75">
        <v>0</v>
      </c>
      <c r="AI245" s="74"/>
      <c r="AJ245" s="75">
        <v>0</v>
      </c>
      <c r="AK245" s="75">
        <v>0</v>
      </c>
      <c r="AL245" s="75">
        <v>0</v>
      </c>
      <c r="AM245" s="74"/>
      <c r="AN245" s="74"/>
      <c r="AO245" s="74"/>
      <c r="AP245" s="74"/>
      <c r="AQ245" s="74"/>
      <c r="AR245" s="74"/>
      <c r="AS245" s="74"/>
      <c r="AT245" s="75">
        <v>0</v>
      </c>
      <c r="AU245" s="74"/>
      <c r="AV245" s="75">
        <v>0</v>
      </c>
      <c r="AW245" s="75">
        <v>0</v>
      </c>
      <c r="AX245" s="74" t="s">
        <v>221</v>
      </c>
      <c r="AY245" s="74"/>
      <c r="AZ245" s="74"/>
      <c r="BA245" s="74"/>
      <c r="BB245" s="74"/>
      <c r="BC245" s="74"/>
      <c r="BD245" s="75">
        <v>0</v>
      </c>
      <c r="BE245" s="75">
        <v>0</v>
      </c>
      <c r="BF245" s="74" t="s">
        <v>221</v>
      </c>
      <c r="BG245" s="74"/>
      <c r="BH245" s="75">
        <v>0</v>
      </c>
      <c r="BI245" s="75">
        <v>0</v>
      </c>
      <c r="BJ245" s="74"/>
      <c r="BK245" s="75">
        <v>0</v>
      </c>
      <c r="BL245" s="75">
        <v>0</v>
      </c>
      <c r="BM245" s="74"/>
      <c r="BN245" s="75">
        <v>0</v>
      </c>
      <c r="BO245" s="74" t="s">
        <v>221</v>
      </c>
      <c r="BP245" s="74"/>
      <c r="BQ245" s="75">
        <v>0</v>
      </c>
      <c r="BR245" s="74" t="s">
        <v>221</v>
      </c>
      <c r="BS245" s="75">
        <v>0</v>
      </c>
      <c r="BT245" s="75">
        <v>0</v>
      </c>
      <c r="BU245" s="75">
        <v>0</v>
      </c>
      <c r="BV245" s="74"/>
      <c r="BW245" s="74" t="s">
        <v>221</v>
      </c>
      <c r="BX245" s="74" t="s">
        <v>221</v>
      </c>
      <c r="BY245" s="74"/>
      <c r="BZ245" s="75">
        <v>0</v>
      </c>
      <c r="CA245" s="75">
        <v>0</v>
      </c>
      <c r="CB245" s="74"/>
      <c r="CC245" s="75">
        <v>0</v>
      </c>
      <c r="CD245" s="75">
        <v>0</v>
      </c>
      <c r="CE245" s="75">
        <v>0</v>
      </c>
      <c r="CF245" s="74"/>
      <c r="CG245" s="74"/>
      <c r="CH245" s="74"/>
      <c r="CI245" s="75">
        <v>0</v>
      </c>
      <c r="CJ245" s="75">
        <v>0</v>
      </c>
      <c r="CK245" s="75">
        <v>0</v>
      </c>
    </row>
    <row r="246" spans="1:89" ht="15" customHeight="1">
      <c r="A246" s="72" t="s">
        <v>365</v>
      </c>
      <c r="B246" s="72"/>
      <c r="C246" s="72"/>
      <c r="D246" s="73">
        <v>0</v>
      </c>
      <c r="E246" s="73">
        <v>0</v>
      </c>
      <c r="F246" s="73">
        <v>0</v>
      </c>
      <c r="G246" s="73">
        <v>0</v>
      </c>
      <c r="H246" s="72"/>
      <c r="I246" s="72"/>
      <c r="J246" s="72"/>
      <c r="K246" s="73">
        <v>0</v>
      </c>
      <c r="L246" s="73">
        <v>0</v>
      </c>
      <c r="M246" s="72" t="s">
        <v>221</v>
      </c>
      <c r="N246" s="73">
        <v>0</v>
      </c>
      <c r="O246" s="72"/>
      <c r="P246" s="73">
        <v>0</v>
      </c>
      <c r="Q246" s="73">
        <v>0</v>
      </c>
      <c r="R246" s="73">
        <v>0</v>
      </c>
      <c r="S246" s="73">
        <v>0</v>
      </c>
      <c r="T246" s="73">
        <v>0</v>
      </c>
      <c r="U246" s="72"/>
      <c r="V246" s="73">
        <v>0</v>
      </c>
      <c r="W246" s="73">
        <v>0</v>
      </c>
      <c r="X246" s="72" t="s">
        <v>221</v>
      </c>
      <c r="Y246" s="73">
        <v>0</v>
      </c>
      <c r="Z246" s="73">
        <v>0</v>
      </c>
      <c r="AA246" s="73">
        <v>0</v>
      </c>
      <c r="AB246" s="72"/>
      <c r="AC246" s="73">
        <v>0</v>
      </c>
      <c r="AD246" s="72"/>
      <c r="AE246" s="73">
        <v>0</v>
      </c>
      <c r="AF246" s="72"/>
      <c r="AG246" s="73">
        <v>0</v>
      </c>
      <c r="AH246" s="73">
        <v>0</v>
      </c>
      <c r="AI246" s="72"/>
      <c r="AJ246" s="73">
        <v>0</v>
      </c>
      <c r="AK246" s="73">
        <v>0</v>
      </c>
      <c r="AL246" s="73">
        <v>0</v>
      </c>
      <c r="AM246" s="72"/>
      <c r="AN246" s="72"/>
      <c r="AO246" s="72"/>
      <c r="AP246" s="72"/>
      <c r="AQ246" s="72"/>
      <c r="AR246" s="72"/>
      <c r="AS246" s="73">
        <v>6.9061830000000004</v>
      </c>
      <c r="AT246" s="73">
        <v>0</v>
      </c>
      <c r="AU246" s="72"/>
      <c r="AV246" s="73">
        <v>0</v>
      </c>
      <c r="AW246" s="73">
        <v>2.5994125562306701E-2</v>
      </c>
      <c r="AX246" s="72" t="s">
        <v>221</v>
      </c>
      <c r="AY246" s="72"/>
      <c r="AZ246" s="73">
        <v>168.86485035596399</v>
      </c>
      <c r="BA246" s="72"/>
      <c r="BB246" s="72"/>
      <c r="BC246" s="72"/>
      <c r="BD246" s="73">
        <v>0</v>
      </c>
      <c r="BE246" s="73">
        <v>0</v>
      </c>
      <c r="BF246" s="72" t="s">
        <v>221</v>
      </c>
      <c r="BG246" s="72"/>
      <c r="BH246" s="73">
        <v>0</v>
      </c>
      <c r="BI246" s="73">
        <v>0</v>
      </c>
      <c r="BJ246" s="72"/>
      <c r="BK246" s="73">
        <v>0</v>
      </c>
      <c r="BL246" s="73">
        <v>0</v>
      </c>
      <c r="BM246" s="72"/>
      <c r="BN246" s="73">
        <v>20.2055962593742</v>
      </c>
      <c r="BO246" s="72" t="s">
        <v>221</v>
      </c>
      <c r="BP246" s="72"/>
      <c r="BQ246" s="73">
        <v>0</v>
      </c>
      <c r="BR246" s="72" t="s">
        <v>221</v>
      </c>
      <c r="BS246" s="73">
        <v>0</v>
      </c>
      <c r="BT246" s="73">
        <v>0</v>
      </c>
      <c r="BU246" s="73">
        <v>1.0787143413576601</v>
      </c>
      <c r="BV246" s="72"/>
      <c r="BW246" s="73">
        <v>0</v>
      </c>
      <c r="BX246" s="72" t="s">
        <v>221</v>
      </c>
      <c r="BY246" s="72"/>
      <c r="BZ246" s="73">
        <v>0</v>
      </c>
      <c r="CA246" s="73">
        <v>0</v>
      </c>
      <c r="CB246" s="72"/>
      <c r="CC246" s="73">
        <v>0</v>
      </c>
      <c r="CD246" s="73">
        <v>0</v>
      </c>
      <c r="CE246" s="73">
        <v>0</v>
      </c>
      <c r="CF246" s="72"/>
      <c r="CG246" s="72"/>
      <c r="CH246" s="72"/>
      <c r="CI246" s="73">
        <v>0</v>
      </c>
      <c r="CJ246" s="73">
        <v>197.08133808225799</v>
      </c>
      <c r="CK246" s="73">
        <v>197.08133808225799</v>
      </c>
    </row>
    <row r="247" spans="1:89" ht="15" customHeight="1">
      <c r="A247" s="72" t="s">
        <v>366</v>
      </c>
      <c r="B247" s="74"/>
      <c r="C247" s="74"/>
      <c r="D247" s="75">
        <v>0</v>
      </c>
      <c r="E247" s="74"/>
      <c r="F247" s="75">
        <v>0</v>
      </c>
      <c r="G247" s="74"/>
      <c r="H247" s="74"/>
      <c r="I247" s="74"/>
      <c r="J247" s="74"/>
      <c r="K247" s="75">
        <v>0.68752599999999997</v>
      </c>
      <c r="L247" s="75">
        <v>0</v>
      </c>
      <c r="M247" s="74" t="s">
        <v>221</v>
      </c>
      <c r="N247" s="75">
        <v>0</v>
      </c>
      <c r="O247" s="74"/>
      <c r="P247" s="75">
        <v>0</v>
      </c>
      <c r="Q247" s="75">
        <v>0</v>
      </c>
      <c r="R247" s="75">
        <v>0</v>
      </c>
      <c r="S247" s="75">
        <v>0</v>
      </c>
      <c r="T247" s="75">
        <v>0</v>
      </c>
      <c r="U247" s="74"/>
      <c r="V247" s="75">
        <v>0</v>
      </c>
      <c r="W247" s="75">
        <v>0</v>
      </c>
      <c r="X247" s="74" t="s">
        <v>221</v>
      </c>
      <c r="Y247" s="75">
        <v>0</v>
      </c>
      <c r="Z247" s="75">
        <v>0</v>
      </c>
      <c r="AA247" s="75">
        <v>0</v>
      </c>
      <c r="AB247" s="74"/>
      <c r="AC247" s="75">
        <v>0</v>
      </c>
      <c r="AD247" s="74"/>
      <c r="AE247" s="75">
        <v>1.5789930761153599E-2</v>
      </c>
      <c r="AF247" s="74"/>
      <c r="AG247" s="75">
        <v>0</v>
      </c>
      <c r="AH247" s="75">
        <v>0</v>
      </c>
      <c r="AI247" s="74"/>
      <c r="AJ247" s="75">
        <v>0</v>
      </c>
      <c r="AK247" s="75">
        <v>0</v>
      </c>
      <c r="AL247" s="75">
        <v>0</v>
      </c>
      <c r="AM247" s="74"/>
      <c r="AN247" s="74"/>
      <c r="AO247" s="74"/>
      <c r="AP247" s="74"/>
      <c r="AQ247" s="74"/>
      <c r="AR247" s="74"/>
      <c r="AS247" s="75">
        <v>154.08920000000001</v>
      </c>
      <c r="AT247" s="75">
        <v>0</v>
      </c>
      <c r="AU247" s="74"/>
      <c r="AV247" s="75">
        <v>0</v>
      </c>
      <c r="AW247" s="75">
        <v>8.6859338505042505</v>
      </c>
      <c r="AX247" s="74" t="s">
        <v>221</v>
      </c>
      <c r="AY247" s="74"/>
      <c r="AZ247" s="74"/>
      <c r="BA247" s="74"/>
      <c r="BB247" s="74"/>
      <c r="BC247" s="74"/>
      <c r="BD247" s="75">
        <v>0</v>
      </c>
      <c r="BE247" s="75">
        <v>0</v>
      </c>
      <c r="BF247" s="74" t="s">
        <v>221</v>
      </c>
      <c r="BG247" s="74"/>
      <c r="BH247" s="75">
        <v>0</v>
      </c>
      <c r="BI247" s="75">
        <v>0</v>
      </c>
      <c r="BJ247" s="74"/>
      <c r="BK247" s="75">
        <v>0</v>
      </c>
      <c r="BL247" s="75">
        <v>0</v>
      </c>
      <c r="BM247" s="74"/>
      <c r="BN247" s="75">
        <v>48.355273099357099</v>
      </c>
      <c r="BO247" s="74" t="s">
        <v>221</v>
      </c>
      <c r="BP247" s="74"/>
      <c r="BQ247" s="75">
        <v>0</v>
      </c>
      <c r="BR247" s="74" t="s">
        <v>221</v>
      </c>
      <c r="BS247" s="75">
        <v>0</v>
      </c>
      <c r="BT247" s="75">
        <v>0</v>
      </c>
      <c r="BU247" s="74" t="s">
        <v>221</v>
      </c>
      <c r="BV247" s="74"/>
      <c r="BW247" s="74" t="s">
        <v>221</v>
      </c>
      <c r="BX247" s="74" t="s">
        <v>221</v>
      </c>
      <c r="BY247" s="74"/>
      <c r="BZ247" s="75">
        <v>1.5789930761153599E-2</v>
      </c>
      <c r="CA247" s="75">
        <v>0</v>
      </c>
      <c r="CB247" s="74"/>
      <c r="CC247" s="75">
        <v>0</v>
      </c>
      <c r="CD247" s="75">
        <v>0</v>
      </c>
      <c r="CE247" s="75">
        <v>0</v>
      </c>
      <c r="CF247" s="74"/>
      <c r="CG247" s="74"/>
      <c r="CH247" s="74"/>
      <c r="CI247" s="75">
        <v>0.68752599999999997</v>
      </c>
      <c r="CJ247" s="75">
        <v>211.130406949861</v>
      </c>
      <c r="CK247" s="75">
        <v>211.83372288062299</v>
      </c>
    </row>
    <row r="248" spans="1:89" ht="15" customHeight="1">
      <c r="A248" s="72" t="s">
        <v>210</v>
      </c>
      <c r="B248" s="73">
        <v>8.9689875150009493E-2</v>
      </c>
      <c r="C248" s="72"/>
      <c r="D248" s="73">
        <v>123.23115</v>
      </c>
      <c r="E248" s="73">
        <v>392.59</v>
      </c>
      <c r="F248" s="73">
        <v>5.0669000000000004</v>
      </c>
      <c r="G248" s="73">
        <v>2764.5057000000002</v>
      </c>
      <c r="H248" s="73">
        <v>12.509187372203799</v>
      </c>
      <c r="I248" s="72"/>
      <c r="J248" s="73">
        <v>10.2542239123269</v>
      </c>
      <c r="K248" s="73">
        <v>914.255913771358</v>
      </c>
      <c r="L248" s="73">
        <v>12.8512807759264</v>
      </c>
      <c r="M248" s="73">
        <v>20308.684159628701</v>
      </c>
      <c r="N248" s="73">
        <v>5.1290550570094702</v>
      </c>
      <c r="O248" s="72"/>
      <c r="P248" s="73">
        <v>2.88448507755915</v>
      </c>
      <c r="Q248" s="73">
        <v>4.4188947945283799</v>
      </c>
      <c r="R248" s="73">
        <v>0.20387410019999999</v>
      </c>
      <c r="S248" s="73">
        <v>122.746124200753</v>
      </c>
      <c r="T248" s="73">
        <v>118.110236220472</v>
      </c>
      <c r="U248" s="73">
        <v>0.75</v>
      </c>
      <c r="V248" s="73">
        <v>10.077030000000001</v>
      </c>
      <c r="W248" s="73">
        <v>36.383316074290299</v>
      </c>
      <c r="X248" s="73">
        <v>1053.25388715555</v>
      </c>
      <c r="Y248" s="73">
        <v>1897.6383000000001</v>
      </c>
      <c r="Z248" s="73">
        <v>6.6800146229999999</v>
      </c>
      <c r="AA248" s="73">
        <v>0</v>
      </c>
      <c r="AB248" s="73">
        <v>41.628442451182302</v>
      </c>
      <c r="AC248" s="73">
        <v>422.565673600124</v>
      </c>
      <c r="AD248" s="73">
        <v>28.903247617814198</v>
      </c>
      <c r="AE248" s="73">
        <v>5247.51505964646</v>
      </c>
      <c r="AF248" s="73">
        <v>11412.281405306499</v>
      </c>
      <c r="AG248" s="72" t="s">
        <v>221</v>
      </c>
      <c r="AH248" s="73">
        <v>394.8368636628</v>
      </c>
      <c r="AI248" s="73">
        <v>599.50265251989401</v>
      </c>
      <c r="AJ248" s="73">
        <v>212.06244000000001</v>
      </c>
      <c r="AK248" s="73">
        <v>1320.2701013337</v>
      </c>
      <c r="AL248" s="72" t="s">
        <v>221</v>
      </c>
      <c r="AM248" s="72"/>
      <c r="AN248" s="73">
        <v>45.779800000000002</v>
      </c>
      <c r="AO248" s="73">
        <v>18.211500000000001</v>
      </c>
      <c r="AP248" s="73">
        <v>42.2728713847888</v>
      </c>
      <c r="AQ248" s="73">
        <v>0.193362702069209</v>
      </c>
      <c r="AR248" s="73">
        <v>16.952478299999999</v>
      </c>
      <c r="AS248" s="73">
        <v>22653.6210605794</v>
      </c>
      <c r="AT248" s="73">
        <v>727.71491716731396</v>
      </c>
      <c r="AU248" s="73">
        <v>1317.2494599183899</v>
      </c>
      <c r="AV248" s="73">
        <v>3.9148465579209302</v>
      </c>
      <c r="AW248" s="73">
        <v>833.04640620384896</v>
      </c>
      <c r="AX248" s="73">
        <v>23466.85326</v>
      </c>
      <c r="AY248" s="73">
        <v>6.7316633559821701</v>
      </c>
      <c r="AZ248" s="73">
        <v>421.90932932579</v>
      </c>
      <c r="BA248" s="73">
        <v>97.3804134240374</v>
      </c>
      <c r="BB248" s="73">
        <v>338.7</v>
      </c>
      <c r="BC248" s="72"/>
      <c r="BD248" s="73">
        <v>1446.80514708852</v>
      </c>
      <c r="BE248" s="73">
        <v>167.198905109489</v>
      </c>
      <c r="BF248" s="73">
        <v>5.5241550000000004</v>
      </c>
      <c r="BG248" s="73">
        <v>34.067483996962103</v>
      </c>
      <c r="BH248" s="73">
        <v>367.13314249447302</v>
      </c>
      <c r="BI248" s="73">
        <v>21.341633969618101</v>
      </c>
      <c r="BJ248" s="72"/>
      <c r="BK248" s="73">
        <v>116.67501</v>
      </c>
      <c r="BL248" s="73">
        <v>3.5560988999999998</v>
      </c>
      <c r="BM248" s="73">
        <v>7.0127117999999999</v>
      </c>
      <c r="BN248" s="73">
        <v>511.35701302570197</v>
      </c>
      <c r="BO248" s="73">
        <v>140.57210509110001</v>
      </c>
      <c r="BP248" s="73">
        <v>654.50800000000004</v>
      </c>
      <c r="BQ248" s="73">
        <v>217.02039655662699</v>
      </c>
      <c r="BR248" s="73">
        <v>1988.67960772419</v>
      </c>
      <c r="BS248" s="73">
        <v>3080.6092316315999</v>
      </c>
      <c r="BT248" s="73">
        <v>22</v>
      </c>
      <c r="BU248" s="73">
        <v>53.356572691449799</v>
      </c>
      <c r="BV248" s="73">
        <v>6.5</v>
      </c>
      <c r="BW248" s="73">
        <v>5105.3768</v>
      </c>
      <c r="BX248" s="72" t="s">
        <v>221</v>
      </c>
      <c r="BY248" s="73">
        <v>1222</v>
      </c>
      <c r="BZ248" s="73">
        <v>22602.040684469299</v>
      </c>
      <c r="CA248" s="73">
        <v>18231.708179665198</v>
      </c>
      <c r="CB248" s="72"/>
      <c r="CC248" s="73">
        <v>40143.394842724098</v>
      </c>
      <c r="CD248" s="73">
        <v>3.9148465579209302</v>
      </c>
      <c r="CE248" s="73">
        <v>13503.2778446961</v>
      </c>
      <c r="CF248" s="72"/>
      <c r="CG248" s="73">
        <v>7.0127117999999999</v>
      </c>
      <c r="CH248" s="73">
        <v>8.9689875150009493E-2</v>
      </c>
      <c r="CI248" s="73">
        <v>2136.2559137713602</v>
      </c>
      <c r="CJ248" s="73">
        <v>24479.341472103799</v>
      </c>
      <c r="CK248" s="73">
        <v>121107.036185663</v>
      </c>
    </row>
    <row r="249" spans="1:89" ht="15" customHeight="1">
      <c r="A249" s="72" t="s">
        <v>211</v>
      </c>
      <c r="B249" s="75">
        <v>0</v>
      </c>
      <c r="C249" s="74"/>
      <c r="D249" s="75">
        <v>231.8931</v>
      </c>
      <c r="E249" s="75">
        <v>785.5</v>
      </c>
      <c r="F249" s="75">
        <v>58.262300000000003</v>
      </c>
      <c r="G249" s="75">
        <v>7071.6468599999998</v>
      </c>
      <c r="H249" s="75">
        <v>0</v>
      </c>
      <c r="I249" s="75">
        <v>87.396285610000007</v>
      </c>
      <c r="J249" s="75">
        <v>4.5936200999064397E-2</v>
      </c>
      <c r="K249" s="75">
        <v>6958.2099147879399</v>
      </c>
      <c r="L249" s="75">
        <v>201.74707784133301</v>
      </c>
      <c r="M249" s="75">
        <v>30066.017664882998</v>
      </c>
      <c r="N249" s="74" t="s">
        <v>221</v>
      </c>
      <c r="O249" s="74"/>
      <c r="P249" s="75">
        <v>12.506159263747501</v>
      </c>
      <c r="Q249" s="75">
        <v>30.558491272689199</v>
      </c>
      <c r="R249" s="75">
        <v>2.5414366787999998</v>
      </c>
      <c r="S249" s="75">
        <v>530.42011912061002</v>
      </c>
      <c r="T249" s="75">
        <v>298.46113634135997</v>
      </c>
      <c r="U249" s="75">
        <v>12.27865555</v>
      </c>
      <c r="V249" s="75">
        <v>24.039180000000002</v>
      </c>
      <c r="W249" s="75">
        <v>146.67103234633399</v>
      </c>
      <c r="X249" s="75">
        <v>3622.1058347103199</v>
      </c>
      <c r="Y249" s="75">
        <v>12326.757299999999</v>
      </c>
      <c r="Z249" s="75">
        <v>28.6639272918</v>
      </c>
      <c r="AA249" s="75">
        <v>11.5482775163053</v>
      </c>
      <c r="AB249" s="75">
        <v>86.955761245956097</v>
      </c>
      <c r="AC249" s="75">
        <v>1244.3291861227999</v>
      </c>
      <c r="AD249" s="75">
        <v>9.9174958280037799</v>
      </c>
      <c r="AE249" s="75">
        <v>4346.6205600688399</v>
      </c>
      <c r="AF249" s="75">
        <v>6742.3879805136003</v>
      </c>
      <c r="AG249" s="74" t="s">
        <v>221</v>
      </c>
      <c r="AH249" s="75">
        <v>1320.2471348919</v>
      </c>
      <c r="AI249" s="75">
        <v>515.25198938992003</v>
      </c>
      <c r="AJ249" s="75">
        <v>7737.0566099999996</v>
      </c>
      <c r="AK249" s="75">
        <v>3483.2848098098598</v>
      </c>
      <c r="AL249" s="74" t="s">
        <v>221</v>
      </c>
      <c r="AM249" s="74"/>
      <c r="AN249" s="75">
        <v>642.35720000000003</v>
      </c>
      <c r="AO249" s="75">
        <v>14.5692</v>
      </c>
      <c r="AP249" s="75">
        <v>2.4659174974460201</v>
      </c>
      <c r="AQ249" s="75">
        <v>5.37628460036803</v>
      </c>
      <c r="AR249" s="75">
        <v>30.278439899999999</v>
      </c>
      <c r="AS249" s="75">
        <v>10446.83439238</v>
      </c>
      <c r="AT249" s="75">
        <v>4750.3023522535204</v>
      </c>
      <c r="AU249" s="75">
        <v>562.21020926467395</v>
      </c>
      <c r="AV249" s="75">
        <v>2.57672103953553</v>
      </c>
      <c r="AW249" s="75">
        <v>14.566001099823501</v>
      </c>
      <c r="AX249" s="75">
        <v>28846.287540000001</v>
      </c>
      <c r="AY249" s="75">
        <v>471.97017071632899</v>
      </c>
      <c r="AZ249" s="75">
        <v>1.4067656765676599</v>
      </c>
      <c r="BA249" s="75">
        <v>153.90817709981999</v>
      </c>
      <c r="BB249" s="75">
        <v>1485.5</v>
      </c>
      <c r="BC249" s="75">
        <v>30.643740000000001</v>
      </c>
      <c r="BD249" s="75">
        <v>1094.24924873594</v>
      </c>
      <c r="BE249" s="75">
        <v>1560.01938868613</v>
      </c>
      <c r="BF249" s="75">
        <v>95.537529000000006</v>
      </c>
      <c r="BG249" s="75">
        <v>202.45199088640601</v>
      </c>
      <c r="BH249" s="75">
        <v>2215.7757500195298</v>
      </c>
      <c r="BI249" s="75">
        <v>57.206396711646697</v>
      </c>
      <c r="BJ249" s="74"/>
      <c r="BK249" s="75">
        <v>914.46011999999996</v>
      </c>
      <c r="BL249" s="75">
        <v>3.9373263000000001</v>
      </c>
      <c r="BM249" s="75">
        <v>18.735122022159501</v>
      </c>
      <c r="BN249" s="75">
        <v>1010.88425388245</v>
      </c>
      <c r="BO249" s="75">
        <v>580.2726979071</v>
      </c>
      <c r="BP249" s="75">
        <v>749.656682164617</v>
      </c>
      <c r="BQ249" s="75">
        <v>700.82465165576605</v>
      </c>
      <c r="BR249" s="75">
        <v>2796.7586694975198</v>
      </c>
      <c r="BS249" s="75">
        <v>7975.6984570696004</v>
      </c>
      <c r="BT249" s="75">
        <v>79</v>
      </c>
      <c r="BU249" s="74" t="s">
        <v>221</v>
      </c>
      <c r="BV249" s="75">
        <v>29.2</v>
      </c>
      <c r="BW249" s="75">
        <v>32459.957600000002</v>
      </c>
      <c r="BX249" s="74" t="s">
        <v>221</v>
      </c>
      <c r="BY249" s="75">
        <v>1370</v>
      </c>
      <c r="BZ249" s="75">
        <v>30227.4349156524</v>
      </c>
      <c r="CA249" s="75">
        <v>34586.138223617403</v>
      </c>
      <c r="CB249" s="74"/>
      <c r="CC249" s="75">
        <v>82718.019596650702</v>
      </c>
      <c r="CD249" s="75">
        <v>2.57672103953553</v>
      </c>
      <c r="CE249" s="75">
        <v>77418.091205829507</v>
      </c>
      <c r="CF249" s="74"/>
      <c r="CG249" s="75">
        <v>18.735122022159501</v>
      </c>
      <c r="CH249" s="75">
        <v>0</v>
      </c>
      <c r="CI249" s="75">
        <v>8446.24994039794</v>
      </c>
      <c r="CJ249" s="75">
        <v>12010.5311027361</v>
      </c>
      <c r="CK249" s="75">
        <v>245427.77682794601</v>
      </c>
    </row>
    <row r="250" spans="1:89" ht="15" customHeight="1">
      <c r="A250" s="72" t="s">
        <v>212</v>
      </c>
      <c r="B250" s="73">
        <v>26.9331551310609</v>
      </c>
      <c r="C250" s="72"/>
      <c r="D250" s="73">
        <v>82.073160000000001</v>
      </c>
      <c r="E250" s="73">
        <v>30.16</v>
      </c>
      <c r="F250" s="73">
        <v>62.802599999999998</v>
      </c>
      <c r="G250" s="73">
        <v>274.75083000000001</v>
      </c>
      <c r="H250" s="72"/>
      <c r="I250" s="72"/>
      <c r="J250" s="73">
        <v>59.391755431853902</v>
      </c>
      <c r="K250" s="73">
        <v>197.125999581603</v>
      </c>
      <c r="L250" s="73">
        <v>58.380999751305602</v>
      </c>
      <c r="M250" s="73">
        <v>73.238346979562905</v>
      </c>
      <c r="N250" s="72" t="s">
        <v>221</v>
      </c>
      <c r="O250" s="72"/>
      <c r="P250" s="73">
        <v>0</v>
      </c>
      <c r="Q250" s="73">
        <v>2.6371220004861202</v>
      </c>
      <c r="R250" s="73">
        <v>8.0347280426999994</v>
      </c>
      <c r="S250" s="73">
        <v>13.485723044582601</v>
      </c>
      <c r="T250" s="73">
        <v>33.4890711275198</v>
      </c>
      <c r="U250" s="72"/>
      <c r="V250" s="72" t="s">
        <v>221</v>
      </c>
      <c r="W250" s="73">
        <v>0</v>
      </c>
      <c r="X250" s="73">
        <v>5225.9256732928498</v>
      </c>
      <c r="Y250" s="73">
        <v>5128.3584000000001</v>
      </c>
      <c r="Z250" s="73">
        <v>27.640394856</v>
      </c>
      <c r="AA250" s="73">
        <v>0</v>
      </c>
      <c r="AB250" s="72"/>
      <c r="AC250" s="73">
        <v>291.75447072897799</v>
      </c>
      <c r="AD250" s="73">
        <v>0</v>
      </c>
      <c r="AE250" s="73">
        <v>124.661503359308</v>
      </c>
      <c r="AF250" s="73">
        <v>263.03410822000001</v>
      </c>
      <c r="AG250" s="72" t="s">
        <v>221</v>
      </c>
      <c r="AH250" s="73">
        <v>240.2351337501</v>
      </c>
      <c r="AI250" s="73">
        <v>12.1933023872679</v>
      </c>
      <c r="AJ250" s="73">
        <v>122.66768</v>
      </c>
      <c r="AK250" s="73">
        <v>623.64685590429394</v>
      </c>
      <c r="AL250" s="72" t="s">
        <v>221</v>
      </c>
      <c r="AM250" s="73">
        <v>86.874204234972694</v>
      </c>
      <c r="AN250" s="73">
        <v>11.8005</v>
      </c>
      <c r="AO250" s="73">
        <v>20.639700000000001</v>
      </c>
      <c r="AP250" s="73">
        <v>0</v>
      </c>
      <c r="AQ250" s="73">
        <v>0.60061328303727801</v>
      </c>
      <c r="AR250" s="73">
        <v>0.14083560000000001</v>
      </c>
      <c r="AS250" s="73">
        <v>2615.8474602699998</v>
      </c>
      <c r="AT250" s="73">
        <v>11.1227231782301</v>
      </c>
      <c r="AU250" s="73">
        <v>102.654847467457</v>
      </c>
      <c r="AV250" s="73">
        <v>220.93426036461099</v>
      </c>
      <c r="AW250" s="73">
        <v>5432.2430620282103</v>
      </c>
      <c r="AX250" s="73">
        <v>11292.101280000001</v>
      </c>
      <c r="AY250" s="73">
        <v>26.130773511068501</v>
      </c>
      <c r="AZ250" s="73">
        <v>36.0893682225365</v>
      </c>
      <c r="BA250" s="73">
        <v>390.16370922947402</v>
      </c>
      <c r="BB250" s="72"/>
      <c r="BC250" s="72"/>
      <c r="BD250" s="73">
        <v>121.09210390658301</v>
      </c>
      <c r="BE250" s="73">
        <v>100.821167883212</v>
      </c>
      <c r="BF250" s="73">
        <v>27.329391000000001</v>
      </c>
      <c r="BG250" s="73">
        <v>96.560703048714302</v>
      </c>
      <c r="BH250" s="73">
        <v>89.2531407344363</v>
      </c>
      <c r="BI250" s="73">
        <v>22.5181527265059</v>
      </c>
      <c r="BJ250" s="73">
        <v>3.1017814786058699</v>
      </c>
      <c r="BK250" s="73">
        <v>1.0926899999999999</v>
      </c>
      <c r="BL250" s="73">
        <v>5.7074841000000003</v>
      </c>
      <c r="BM250" s="72"/>
      <c r="BN250" s="73">
        <v>1386.8465022299499</v>
      </c>
      <c r="BO250" s="73">
        <v>451.15956</v>
      </c>
      <c r="BP250" s="73">
        <v>74.212677774123705</v>
      </c>
      <c r="BQ250" s="73">
        <v>668.38145955587697</v>
      </c>
      <c r="BR250" s="73">
        <v>1054.4909513699299</v>
      </c>
      <c r="BS250" s="73">
        <v>89.610571640000003</v>
      </c>
      <c r="BT250" s="73">
        <v>113</v>
      </c>
      <c r="BU250" s="72" t="s">
        <v>221</v>
      </c>
      <c r="BV250" s="73">
        <v>9.4</v>
      </c>
      <c r="BW250" s="73">
        <v>2043.0871999999999</v>
      </c>
      <c r="BX250" s="72" t="s">
        <v>221</v>
      </c>
      <c r="BY250" s="73">
        <v>36</v>
      </c>
      <c r="BZ250" s="73">
        <v>1227.4028541294899</v>
      </c>
      <c r="CA250" s="73">
        <v>738.49500575901902</v>
      </c>
      <c r="CB250" s="73">
        <v>86.874204234972694</v>
      </c>
      <c r="CC250" s="73">
        <v>13416.4119794338</v>
      </c>
      <c r="CD250" s="73">
        <v>220.93426036461099</v>
      </c>
      <c r="CE250" s="73">
        <v>11.1227231782301</v>
      </c>
      <c r="CF250" s="72"/>
      <c r="CG250" s="72"/>
      <c r="CH250" s="73">
        <v>26.9331551310609</v>
      </c>
      <c r="CI250" s="73">
        <v>233.125999581603</v>
      </c>
      <c r="CJ250" s="73">
        <v>9565.2676751931394</v>
      </c>
      <c r="CK250" s="73">
        <v>25526.567857005899</v>
      </c>
    </row>
    <row r="251" spans="1:89" ht="15" customHeight="1">
      <c r="A251" s="72" t="s">
        <v>88</v>
      </c>
      <c r="B251" s="75">
        <v>801.71885482682796</v>
      </c>
      <c r="C251" s="75">
        <v>116.08938547485999</v>
      </c>
      <c r="D251" s="75">
        <v>32307.68664</v>
      </c>
      <c r="E251" s="75">
        <v>785.35</v>
      </c>
      <c r="F251" s="75">
        <v>1418.0126</v>
      </c>
      <c r="G251" s="75">
        <v>281411.13978000003</v>
      </c>
      <c r="H251" s="75">
        <v>45.386502106389102</v>
      </c>
      <c r="I251" s="75">
        <v>821.67283095284301</v>
      </c>
      <c r="J251" s="75">
        <v>2236.86745537261</v>
      </c>
      <c r="K251" s="75">
        <v>84453.743675475896</v>
      </c>
      <c r="L251" s="75">
        <v>15877.841333001799</v>
      </c>
      <c r="M251" s="75">
        <v>20287.2799948424</v>
      </c>
      <c r="N251" s="75">
        <v>193.39750497503101</v>
      </c>
      <c r="O251" s="74"/>
      <c r="P251" s="75">
        <v>1152.0661862955301</v>
      </c>
      <c r="Q251" s="75">
        <v>7139.6125430481798</v>
      </c>
      <c r="R251" s="75">
        <v>9721.5648149367007</v>
      </c>
      <c r="S251" s="75">
        <v>31186.414907593899</v>
      </c>
      <c r="T251" s="75">
        <v>22819.616427614601</v>
      </c>
      <c r="U251" s="75">
        <v>217.71468211999999</v>
      </c>
      <c r="V251" s="75">
        <v>3826.7217900000001</v>
      </c>
      <c r="W251" s="75">
        <v>26040.9762161256</v>
      </c>
      <c r="X251" s="75">
        <v>200968.01169765301</v>
      </c>
      <c r="Y251" s="75">
        <v>311189.61330000003</v>
      </c>
      <c r="Z251" s="75">
        <v>6601.3657033554</v>
      </c>
      <c r="AA251" s="75">
        <v>819.67654746118399</v>
      </c>
      <c r="AB251" s="75">
        <v>942.61396901920705</v>
      </c>
      <c r="AC251" s="75">
        <v>59045.335024890999</v>
      </c>
      <c r="AD251" s="75">
        <v>11425.433760935801</v>
      </c>
      <c r="AE251" s="75">
        <v>6390.5797273078897</v>
      </c>
      <c r="AF251" s="75">
        <v>9448.7921115135105</v>
      </c>
      <c r="AG251" s="74" t="s">
        <v>221</v>
      </c>
      <c r="AH251" s="75">
        <v>94519.497094028105</v>
      </c>
      <c r="AI251" s="75">
        <v>7871.5931697612696</v>
      </c>
      <c r="AJ251" s="75">
        <v>56251.453200000004</v>
      </c>
      <c r="AK251" s="75">
        <v>4824.1180256368198</v>
      </c>
      <c r="AL251" s="75">
        <v>526.49536068916495</v>
      </c>
      <c r="AM251" s="74"/>
      <c r="AN251" s="75">
        <v>483.55990000000003</v>
      </c>
      <c r="AO251" s="75">
        <v>3126.3074999999999</v>
      </c>
      <c r="AP251" s="75">
        <v>3802.09250713355</v>
      </c>
      <c r="AQ251" s="75">
        <v>1416.0679878232099</v>
      </c>
      <c r="AR251" s="75">
        <v>1488.1624353</v>
      </c>
      <c r="AS251" s="75">
        <v>8804.1115039365504</v>
      </c>
      <c r="AT251" s="75">
        <v>22660.182069420502</v>
      </c>
      <c r="AU251" s="75">
        <v>8121.0678472424897</v>
      </c>
      <c r="AV251" s="75">
        <v>1885.2487694864001</v>
      </c>
      <c r="AW251" s="75">
        <v>4921.70653191783</v>
      </c>
      <c r="AX251" s="75">
        <v>735188.78501999995</v>
      </c>
      <c r="AY251" s="75">
        <v>255.309021627942</v>
      </c>
      <c r="AZ251" s="75">
        <v>7169.9233795850996</v>
      </c>
      <c r="BA251" s="75">
        <v>329.113186924763</v>
      </c>
      <c r="BB251" s="75">
        <v>3403</v>
      </c>
      <c r="BC251" s="75">
        <v>88.188630000000003</v>
      </c>
      <c r="BD251" s="75">
        <v>2045.7403844802</v>
      </c>
      <c r="BE251" s="75">
        <v>62901.260264598503</v>
      </c>
      <c r="BF251" s="75">
        <v>20546.457119999999</v>
      </c>
      <c r="BG251" s="75">
        <v>22076.272105891301</v>
      </c>
      <c r="BH251" s="75">
        <v>57596.9493957921</v>
      </c>
      <c r="BI251" s="75">
        <v>6424.2228202589604</v>
      </c>
      <c r="BJ251" s="74"/>
      <c r="BK251" s="75">
        <v>13679.14329</v>
      </c>
      <c r="BL251" s="75">
        <v>3840.9061203000001</v>
      </c>
      <c r="BM251" s="74"/>
      <c r="BN251" s="75">
        <v>20874.366956078698</v>
      </c>
      <c r="BO251" s="75">
        <v>159573.533701723</v>
      </c>
      <c r="BP251" s="75">
        <v>285.03187828811599</v>
      </c>
      <c r="BQ251" s="75">
        <v>95225.939042990503</v>
      </c>
      <c r="BR251" s="75">
        <v>93303.636639369099</v>
      </c>
      <c r="BS251" s="75">
        <v>3975.1667197975298</v>
      </c>
      <c r="BT251" s="75">
        <v>4866</v>
      </c>
      <c r="BU251" s="75">
        <v>812.03900667491803</v>
      </c>
      <c r="BV251" s="75">
        <v>8721.7999999999993</v>
      </c>
      <c r="BW251" s="75">
        <v>255847.89679999999</v>
      </c>
      <c r="BX251" s="74" t="s">
        <v>221</v>
      </c>
      <c r="BY251" s="75">
        <v>9397</v>
      </c>
      <c r="BZ251" s="75">
        <v>79994.785389236305</v>
      </c>
      <c r="CA251" s="75">
        <v>39070.387181667596</v>
      </c>
      <c r="CB251" s="74"/>
      <c r="CC251" s="75">
        <v>2743685.5239203</v>
      </c>
      <c r="CD251" s="75">
        <v>1885.2487694864001</v>
      </c>
      <c r="CE251" s="75">
        <v>727278.364253473</v>
      </c>
      <c r="CF251" s="75">
        <v>116.08938547485999</v>
      </c>
      <c r="CG251" s="74"/>
      <c r="CH251" s="75">
        <v>801.71885482682796</v>
      </c>
      <c r="CI251" s="75">
        <v>94760.605136428698</v>
      </c>
      <c r="CJ251" s="75">
        <v>42823.886372134097</v>
      </c>
      <c r="CK251" s="75">
        <v>3730416.6092630299</v>
      </c>
    </row>
    <row r="252" spans="1:89" ht="15" customHeight="1">
      <c r="A252" s="72" t="s">
        <v>213</v>
      </c>
      <c r="B252" s="72"/>
      <c r="C252" s="72"/>
      <c r="D252" s="73">
        <v>10.19844</v>
      </c>
      <c r="E252" s="73">
        <v>0.01</v>
      </c>
      <c r="F252" s="73">
        <v>1.78E-2</v>
      </c>
      <c r="G252" s="73">
        <v>117.28206</v>
      </c>
      <c r="H252" s="72"/>
      <c r="I252" s="72"/>
      <c r="J252" s="73">
        <v>0</v>
      </c>
      <c r="K252" s="73">
        <v>1.24886517074806</v>
      </c>
      <c r="L252" s="73">
        <v>1.42999253916936</v>
      </c>
      <c r="M252" s="73">
        <v>0.128940751724583</v>
      </c>
      <c r="N252" s="72" t="s">
        <v>221</v>
      </c>
      <c r="O252" s="72"/>
      <c r="P252" s="73">
        <v>0</v>
      </c>
      <c r="Q252" s="73">
        <v>0</v>
      </c>
      <c r="R252" s="73">
        <v>514.53175315680005</v>
      </c>
      <c r="S252" s="73">
        <v>1.8855215906104901</v>
      </c>
      <c r="T252" s="73">
        <v>3.7573104191851501</v>
      </c>
      <c r="U252" s="72"/>
      <c r="V252" s="72" t="s">
        <v>221</v>
      </c>
      <c r="W252" s="73">
        <v>0</v>
      </c>
      <c r="X252" s="73">
        <v>455.30514044988797</v>
      </c>
      <c r="Y252" s="73">
        <v>40.065300000000001</v>
      </c>
      <c r="Z252" s="73">
        <v>0.1285234119</v>
      </c>
      <c r="AA252" s="73">
        <v>0</v>
      </c>
      <c r="AB252" s="72"/>
      <c r="AC252" s="73">
        <v>0.989553505962258</v>
      </c>
      <c r="AD252" s="72"/>
      <c r="AE252" s="73">
        <v>1.9737413451442001</v>
      </c>
      <c r="AF252" s="73">
        <v>7.1470300000000004E-3</v>
      </c>
      <c r="AG252" s="72" t="s">
        <v>221</v>
      </c>
      <c r="AH252" s="73">
        <v>29.658726837</v>
      </c>
      <c r="AI252" s="72"/>
      <c r="AJ252" s="73">
        <v>0.12053999999999999</v>
      </c>
      <c r="AK252" s="73">
        <v>0</v>
      </c>
      <c r="AL252" s="72" t="s">
        <v>221</v>
      </c>
      <c r="AM252" s="72"/>
      <c r="AN252" s="73">
        <v>0.27729999999999999</v>
      </c>
      <c r="AO252" s="73">
        <v>0</v>
      </c>
      <c r="AP252" s="72"/>
      <c r="AQ252" s="73">
        <v>9.1229273229286201E-2</v>
      </c>
      <c r="AR252" s="73">
        <v>50.627969999999998</v>
      </c>
      <c r="AS252" s="73">
        <v>225.20641000000001</v>
      </c>
      <c r="AT252" s="73">
        <v>7.2707713469871704</v>
      </c>
      <c r="AU252" s="72"/>
      <c r="AV252" s="73">
        <v>33.132430190765803</v>
      </c>
      <c r="AW252" s="73">
        <v>0</v>
      </c>
      <c r="AX252" s="73">
        <v>10979.59194</v>
      </c>
      <c r="AY252" s="73">
        <v>109.629681671207</v>
      </c>
      <c r="AZ252" s="73">
        <v>2.2799681753889698</v>
      </c>
      <c r="BA252" s="73">
        <v>16.0270001771874</v>
      </c>
      <c r="BB252" s="72"/>
      <c r="BC252" s="72"/>
      <c r="BD252" s="73">
        <v>0.30614285406907699</v>
      </c>
      <c r="BE252" s="73">
        <v>2.42358576642336</v>
      </c>
      <c r="BF252" s="73">
        <v>14.617763999999999</v>
      </c>
      <c r="BG252" s="73">
        <v>3.9600737767169401</v>
      </c>
      <c r="BH252" s="73">
        <v>3.7260332896420798</v>
      </c>
      <c r="BI252" s="73">
        <v>0.44257189725237001</v>
      </c>
      <c r="BJ252" s="72"/>
      <c r="BK252" s="73">
        <v>1.9425600000000001</v>
      </c>
      <c r="BL252" s="73">
        <v>0.51356429999999997</v>
      </c>
      <c r="BM252" s="72"/>
      <c r="BN252" s="73">
        <v>61.652973201680403</v>
      </c>
      <c r="BO252" s="73">
        <v>343.34748000000002</v>
      </c>
      <c r="BP252" s="73">
        <v>0.81499999999999995</v>
      </c>
      <c r="BQ252" s="73">
        <v>82.335909831191998</v>
      </c>
      <c r="BR252" s="73">
        <v>136.428065918512</v>
      </c>
      <c r="BS252" s="73">
        <v>0.17990349</v>
      </c>
      <c r="BT252" s="73">
        <v>0</v>
      </c>
      <c r="BU252" s="72" t="s">
        <v>221</v>
      </c>
      <c r="BV252" s="73">
        <v>0.2</v>
      </c>
      <c r="BW252" s="73">
        <v>71.796800000000104</v>
      </c>
      <c r="BX252" s="72" t="s">
        <v>221</v>
      </c>
      <c r="BY252" s="72"/>
      <c r="BZ252" s="73">
        <v>19.7167748964007</v>
      </c>
      <c r="CA252" s="73">
        <v>0</v>
      </c>
      <c r="CB252" s="72"/>
      <c r="CC252" s="73">
        <v>805.48566188486302</v>
      </c>
      <c r="CD252" s="73">
        <v>33.132430190765803</v>
      </c>
      <c r="CE252" s="73">
        <v>7.2707713469871704</v>
      </c>
      <c r="CF252" s="72"/>
      <c r="CG252" s="72"/>
      <c r="CH252" s="72"/>
      <c r="CI252" s="73">
        <v>1.24886517074806</v>
      </c>
      <c r="CJ252" s="73">
        <v>402.54252514578297</v>
      </c>
      <c r="CK252" s="73">
        <v>1269.39702863555</v>
      </c>
    </row>
    <row r="253" spans="1:89" ht="15" customHeight="1">
      <c r="A253" s="72" t="s">
        <v>214</v>
      </c>
      <c r="B253" s="75">
        <v>69.506573296629298</v>
      </c>
      <c r="C253" s="75">
        <v>748.04469273742995</v>
      </c>
      <c r="D253" s="75">
        <v>491.83190999999999</v>
      </c>
      <c r="E253" s="75">
        <v>37.78</v>
      </c>
      <c r="F253" s="75">
        <v>12.718999999999999</v>
      </c>
      <c r="G253" s="75">
        <v>6648.4116000000004</v>
      </c>
      <c r="H253" s="75">
        <v>0.10877023</v>
      </c>
      <c r="I253" s="75">
        <v>517.14353510000001</v>
      </c>
      <c r="J253" s="75">
        <v>10.0319314442817</v>
      </c>
      <c r="K253" s="75">
        <v>37620.045082133802</v>
      </c>
      <c r="L253" s="75">
        <v>412.21711017159902</v>
      </c>
      <c r="M253" s="75">
        <v>7465.92740635678</v>
      </c>
      <c r="N253" s="74" t="s">
        <v>221</v>
      </c>
      <c r="O253" s="74"/>
      <c r="P253" s="75">
        <v>2997.47489275821</v>
      </c>
      <c r="Q253" s="75">
        <v>53.392382164696599</v>
      </c>
      <c r="R253" s="75">
        <v>287.13769981920001</v>
      </c>
      <c r="S253" s="75">
        <v>1145.3987036874801</v>
      </c>
      <c r="T253" s="75">
        <v>736.59620348286296</v>
      </c>
      <c r="U253" s="75">
        <v>685.71868962999997</v>
      </c>
      <c r="V253" s="75">
        <v>57.548340000000003</v>
      </c>
      <c r="W253" s="74" t="s">
        <v>221</v>
      </c>
      <c r="X253" s="75">
        <v>18575.939433935098</v>
      </c>
      <c r="Y253" s="75">
        <v>30795.646499999999</v>
      </c>
      <c r="Z253" s="75">
        <v>340.8387208227</v>
      </c>
      <c r="AA253" s="75">
        <v>909.47384755665701</v>
      </c>
      <c r="AB253" s="75">
        <v>2693.74232539683</v>
      </c>
      <c r="AC253" s="75">
        <v>5101.6917300196801</v>
      </c>
      <c r="AD253" s="75">
        <v>136.869630480886</v>
      </c>
      <c r="AE253" s="75">
        <v>1263.69973867665</v>
      </c>
      <c r="AF253" s="75">
        <v>513.19714767510004</v>
      </c>
      <c r="AG253" s="74" t="s">
        <v>221</v>
      </c>
      <c r="AH253" s="75">
        <v>2406.0762740034002</v>
      </c>
      <c r="AI253" s="75">
        <v>2611.3229442970801</v>
      </c>
      <c r="AJ253" s="75">
        <v>10840.852569999999</v>
      </c>
      <c r="AK253" s="75">
        <v>1037.7804974927201</v>
      </c>
      <c r="AL253" s="75">
        <v>21.3773820299904</v>
      </c>
      <c r="AM253" s="74"/>
      <c r="AN253" s="75">
        <v>42.803100000000001</v>
      </c>
      <c r="AO253" s="75">
        <v>63.133200000000002</v>
      </c>
      <c r="AP253" s="75">
        <v>67.9888681438687</v>
      </c>
      <c r="AQ253" s="75">
        <v>15.989042721460001</v>
      </c>
      <c r="AR253" s="75">
        <v>74.797058699999994</v>
      </c>
      <c r="AS253" s="75">
        <v>11219.4930557304</v>
      </c>
      <c r="AT253" s="75">
        <v>36416.922859137099</v>
      </c>
      <c r="AU253" s="75">
        <v>177.625203123321</v>
      </c>
      <c r="AV253" s="75">
        <v>51.280066353331499</v>
      </c>
      <c r="AW253" s="75">
        <v>4788.0739036919003</v>
      </c>
      <c r="AX253" s="75">
        <v>191786.88483</v>
      </c>
      <c r="AY253" s="75">
        <v>62.352563963796399</v>
      </c>
      <c r="AZ253" s="75">
        <v>72.648497171145706</v>
      </c>
      <c r="BA253" s="75">
        <v>39.896534492816002</v>
      </c>
      <c r="BB253" s="75">
        <v>2393.1</v>
      </c>
      <c r="BC253" s="75">
        <v>441.39918999999998</v>
      </c>
      <c r="BD253" s="75">
        <v>334.99497171319501</v>
      </c>
      <c r="BE253" s="75">
        <v>2406.0789233576602</v>
      </c>
      <c r="BF253" s="75">
        <v>557.67255299999999</v>
      </c>
      <c r="BG253" s="75">
        <v>568.24346316588901</v>
      </c>
      <c r="BH253" s="75">
        <v>803.77297283821702</v>
      </c>
      <c r="BI253" s="75">
        <v>90.857880946652998</v>
      </c>
      <c r="BJ253" s="74"/>
      <c r="BK253" s="75">
        <v>139.74290999999999</v>
      </c>
      <c r="BL253" s="75">
        <v>49.578987599999998</v>
      </c>
      <c r="BM253" s="75">
        <v>3.1478586376950002</v>
      </c>
      <c r="BN253" s="75">
        <v>1655.9954062490599</v>
      </c>
      <c r="BO253" s="75">
        <v>3733.6080878118</v>
      </c>
      <c r="BP253" s="75">
        <v>92.515000000000001</v>
      </c>
      <c r="BQ253" s="75">
        <v>14743.8151125817</v>
      </c>
      <c r="BR253" s="75">
        <v>32836.113638661402</v>
      </c>
      <c r="BS253" s="75">
        <v>2013.51270700596</v>
      </c>
      <c r="BT253" s="75">
        <v>373</v>
      </c>
      <c r="BU253" s="74" t="s">
        <v>221</v>
      </c>
      <c r="BV253" s="75">
        <v>173.5</v>
      </c>
      <c r="BW253" s="75">
        <v>98272.6504000001</v>
      </c>
      <c r="BX253" s="74" t="s">
        <v>221</v>
      </c>
      <c r="BY253" s="75">
        <v>4225</v>
      </c>
      <c r="BZ253" s="75">
        <v>15179.360539793701</v>
      </c>
      <c r="CA253" s="75">
        <v>11503.1780088218</v>
      </c>
      <c r="CB253" s="74"/>
      <c r="CC253" s="75">
        <v>410200.19231328502</v>
      </c>
      <c r="CD253" s="75">
        <v>51.280066353331499</v>
      </c>
      <c r="CE253" s="75">
        <v>101296.432614479</v>
      </c>
      <c r="CF253" s="75">
        <v>748.04469273742995</v>
      </c>
      <c r="CG253" s="75">
        <v>3.1478586376950002</v>
      </c>
      <c r="CH253" s="75">
        <v>69.506573296629298</v>
      </c>
      <c r="CI253" s="75">
        <v>42803.587807233802</v>
      </c>
      <c r="CJ253" s="75">
        <v>17868.9111635423</v>
      </c>
      <c r="CK253" s="75">
        <v>599723.64163818001</v>
      </c>
    </row>
    <row r="254" spans="1:89" ht="15" customHeight="1">
      <c r="A254" s="72" t="s">
        <v>215</v>
      </c>
      <c r="B254" s="73">
        <v>0.38333623963618801</v>
      </c>
      <c r="C254" s="73">
        <v>265.41899441340797</v>
      </c>
      <c r="D254" s="73">
        <v>2042.3590200000001</v>
      </c>
      <c r="E254" s="73">
        <v>77.63</v>
      </c>
      <c r="F254" s="73">
        <v>45.363799999999998</v>
      </c>
      <c r="G254" s="73">
        <v>11651.596289999999</v>
      </c>
      <c r="H254" s="72" t="s">
        <v>221</v>
      </c>
      <c r="I254" s="73">
        <v>41.412574970000001</v>
      </c>
      <c r="J254" s="73">
        <v>5.9822590409187004</v>
      </c>
      <c r="K254" s="73">
        <v>8714.8162860544599</v>
      </c>
      <c r="L254" s="73">
        <v>513.72171101716003</v>
      </c>
      <c r="M254" s="73">
        <v>49201.0831023145</v>
      </c>
      <c r="N254" s="72" t="s">
        <v>221</v>
      </c>
      <c r="O254" s="72"/>
      <c r="P254" s="73">
        <v>84.772341727051</v>
      </c>
      <c r="Q254" s="73">
        <v>166.74510373369</v>
      </c>
      <c r="R254" s="73">
        <v>70.6626451188</v>
      </c>
      <c r="S254" s="73">
        <v>73.528072173075202</v>
      </c>
      <c r="T254" s="73">
        <v>27.771424837455498</v>
      </c>
      <c r="U254" s="73">
        <v>33.734089709999999</v>
      </c>
      <c r="V254" s="73">
        <v>110.48309999999999</v>
      </c>
      <c r="W254" s="73">
        <v>502.15176000000002</v>
      </c>
      <c r="X254" s="73">
        <v>968.62543818131303</v>
      </c>
      <c r="Y254" s="73">
        <v>25741.3482</v>
      </c>
      <c r="Z254" s="73">
        <v>0.49579958880000002</v>
      </c>
      <c r="AA254" s="73">
        <v>51.068346812348999</v>
      </c>
      <c r="AB254" s="73">
        <v>69.376803980887104</v>
      </c>
      <c r="AC254" s="73">
        <v>1943.38706054876</v>
      </c>
      <c r="AD254" s="73">
        <v>10.6015645322931</v>
      </c>
      <c r="AE254" s="73">
        <v>39.774835587345898</v>
      </c>
      <c r="AF254" s="73">
        <v>144.11520167500001</v>
      </c>
      <c r="AG254" s="72" t="s">
        <v>221</v>
      </c>
      <c r="AH254" s="73">
        <v>345.49916265450003</v>
      </c>
      <c r="AI254" s="73">
        <v>186.762267904509</v>
      </c>
      <c r="AJ254" s="73">
        <v>2455.01766</v>
      </c>
      <c r="AK254" s="73">
        <v>80.702493631732096</v>
      </c>
      <c r="AL254" s="72" t="s">
        <v>221</v>
      </c>
      <c r="AM254" s="72"/>
      <c r="AN254" s="73">
        <v>6.1700999999999997</v>
      </c>
      <c r="AO254" s="73">
        <v>21.8538</v>
      </c>
      <c r="AP254" s="73">
        <v>60.2388417233241</v>
      </c>
      <c r="AQ254" s="73">
        <v>60.946680400335502</v>
      </c>
      <c r="AR254" s="73">
        <v>76.655845799999994</v>
      </c>
      <c r="AS254" s="73">
        <v>7650.0405653400003</v>
      </c>
      <c r="AT254" s="73">
        <v>664.97283559267703</v>
      </c>
      <c r="AU254" s="73">
        <v>19.765809999999998</v>
      </c>
      <c r="AV254" s="73">
        <v>0</v>
      </c>
      <c r="AW254" s="73">
        <v>66.348151724451498</v>
      </c>
      <c r="AX254" s="73">
        <v>190055.69964000001</v>
      </c>
      <c r="AY254" s="72"/>
      <c r="AZ254" s="73">
        <v>3110.1775654408302</v>
      </c>
      <c r="BA254" s="73">
        <v>163.79085513833601</v>
      </c>
      <c r="BB254" s="73">
        <v>106.9</v>
      </c>
      <c r="BC254" s="72"/>
      <c r="BD254" s="73">
        <v>241.57092655983101</v>
      </c>
      <c r="BE254" s="73">
        <v>223.85378649635001</v>
      </c>
      <c r="BF254" s="73">
        <v>81.733211999999995</v>
      </c>
      <c r="BG254" s="73">
        <v>103.884127156342</v>
      </c>
      <c r="BH254" s="73">
        <v>2334.6688195516799</v>
      </c>
      <c r="BI254" s="73">
        <v>221.82781123007999</v>
      </c>
      <c r="BJ254" s="73">
        <v>40.751534213927201</v>
      </c>
      <c r="BK254" s="73">
        <v>56.212829999999997</v>
      </c>
      <c r="BL254" s="73">
        <v>60.151370399999998</v>
      </c>
      <c r="BM254" s="72"/>
      <c r="BN254" s="73">
        <v>844.66300260341302</v>
      </c>
      <c r="BO254" s="73">
        <v>112.06143</v>
      </c>
      <c r="BP254" s="73">
        <v>115.56702532150599</v>
      </c>
      <c r="BQ254" s="73">
        <v>926.89295039164494</v>
      </c>
      <c r="BR254" s="73">
        <v>13715.572742897601</v>
      </c>
      <c r="BS254" s="73">
        <v>82.496027499999997</v>
      </c>
      <c r="BT254" s="73">
        <v>0</v>
      </c>
      <c r="BU254" s="73">
        <v>1.70331534223258</v>
      </c>
      <c r="BV254" s="73">
        <v>122</v>
      </c>
      <c r="BW254" s="73">
        <v>25928.009600000001</v>
      </c>
      <c r="BX254" s="72" t="s">
        <v>221</v>
      </c>
      <c r="BY254" s="73">
        <v>449</v>
      </c>
      <c r="BZ254" s="73">
        <v>3326.0060760743299</v>
      </c>
      <c r="CA254" s="73">
        <v>53200.724332942802</v>
      </c>
      <c r="CB254" s="72"/>
      <c r="CC254" s="73">
        <v>234751.22154053301</v>
      </c>
      <c r="CD254" s="73">
        <v>0</v>
      </c>
      <c r="CE254" s="73">
        <v>52226.942202747603</v>
      </c>
      <c r="CF254" s="73">
        <v>265.41899441340797</v>
      </c>
      <c r="CG254" s="72"/>
      <c r="CH254" s="73">
        <v>0.38333623963618801</v>
      </c>
      <c r="CI254" s="73">
        <v>9205.2288610244595</v>
      </c>
      <c r="CJ254" s="73">
        <v>10572.5144780153</v>
      </c>
      <c r="CK254" s="73">
        <v>363548.43982199102</v>
      </c>
    </row>
    <row r="255" spans="1:89" ht="15" customHeight="1">
      <c r="A255" s="72" t="s">
        <v>216</v>
      </c>
      <c r="B255" s="75">
        <v>0</v>
      </c>
      <c r="C255" s="74"/>
      <c r="D255" s="75">
        <v>16.63317</v>
      </c>
      <c r="E255" s="75">
        <v>0.64</v>
      </c>
      <c r="F255" s="75">
        <v>0.19139999999999999</v>
      </c>
      <c r="G255" s="75">
        <v>456.86583000000002</v>
      </c>
      <c r="H255" s="74" t="s">
        <v>221</v>
      </c>
      <c r="I255" s="74"/>
      <c r="J255" s="75">
        <v>9.3996267284360099E-2</v>
      </c>
      <c r="K255" s="75">
        <v>993.31282845959504</v>
      </c>
      <c r="L255" s="75">
        <v>39.934095996020901</v>
      </c>
      <c r="M255" s="75">
        <v>1628.3927535297501</v>
      </c>
      <c r="N255" s="74" t="s">
        <v>221</v>
      </c>
      <c r="O255" s="74"/>
      <c r="P255" s="75">
        <v>0.17548397120935799</v>
      </c>
      <c r="Q255" s="75">
        <v>9.9375865597544895</v>
      </c>
      <c r="R255" s="75">
        <v>0</v>
      </c>
      <c r="S255" s="75">
        <v>7.7412630288166797</v>
      </c>
      <c r="T255" s="75">
        <v>0</v>
      </c>
      <c r="U255" s="75">
        <v>0.61981903000000005</v>
      </c>
      <c r="V255" s="75">
        <v>4.2493499999999997</v>
      </c>
      <c r="W255" s="75">
        <v>11.679641999999999</v>
      </c>
      <c r="X255" s="75">
        <v>143.330941256188</v>
      </c>
      <c r="Y255" s="75">
        <v>213.6816</v>
      </c>
      <c r="Z255" s="75">
        <v>0.4804970724</v>
      </c>
      <c r="AA255" s="75">
        <v>0</v>
      </c>
      <c r="AB255" s="75">
        <v>12.315623233195801</v>
      </c>
      <c r="AC255" s="75">
        <v>1082.7107590784599</v>
      </c>
      <c r="AD255" s="75">
        <v>3.5849908715807701</v>
      </c>
      <c r="AE255" s="75">
        <v>21.4900957659301</v>
      </c>
      <c r="AF255" s="75">
        <v>279.49642573469998</v>
      </c>
      <c r="AG255" s="74" t="s">
        <v>221</v>
      </c>
      <c r="AH255" s="75">
        <v>41.597301158100002</v>
      </c>
      <c r="AI255" s="75">
        <v>371.758952254642</v>
      </c>
      <c r="AJ255" s="75">
        <v>27.278729999999999</v>
      </c>
      <c r="AK255" s="75">
        <v>21.882933687227101</v>
      </c>
      <c r="AL255" s="75">
        <v>-5.3613199079999996E-3</v>
      </c>
      <c r="AM255" s="74"/>
      <c r="AN255" s="75">
        <v>74.638000000000005</v>
      </c>
      <c r="AO255" s="75">
        <v>8.4986999999999995</v>
      </c>
      <c r="AP255" s="75">
        <v>0</v>
      </c>
      <c r="AQ255" s="75">
        <v>3.4127010353152301</v>
      </c>
      <c r="AR255" s="75">
        <v>0</v>
      </c>
      <c r="AS255" s="75">
        <v>905.81295270559895</v>
      </c>
      <c r="AT255" s="75">
        <v>191.65404356420899</v>
      </c>
      <c r="AU255" s="75">
        <v>241.201619879617</v>
      </c>
      <c r="AV255" s="75">
        <v>5.5294442908487701E-2</v>
      </c>
      <c r="AW255" s="75">
        <v>1150.7852824962299</v>
      </c>
      <c r="AX255" s="75">
        <v>3912.5586600000001</v>
      </c>
      <c r="AY255" s="74"/>
      <c r="AZ255" s="75">
        <v>635.64680209806704</v>
      </c>
      <c r="BA255" s="75">
        <v>110.636620458577</v>
      </c>
      <c r="BB255" s="74"/>
      <c r="BC255" s="74"/>
      <c r="BD255" s="75">
        <v>4.0460100723939298</v>
      </c>
      <c r="BE255" s="75">
        <v>41.714187956204398</v>
      </c>
      <c r="BF255" s="75">
        <v>48.673268999999998</v>
      </c>
      <c r="BG255" s="75">
        <v>36.237387436259098</v>
      </c>
      <c r="BH255" s="75">
        <v>43.144660240607202</v>
      </c>
      <c r="BI255" s="75">
        <v>2.3765461155000001</v>
      </c>
      <c r="BJ255" s="74"/>
      <c r="BK255" s="75">
        <v>0</v>
      </c>
      <c r="BL255" s="75">
        <v>2.9162682000000002</v>
      </c>
      <c r="BM255" s="75">
        <v>426.76171725838498</v>
      </c>
      <c r="BN255" s="75">
        <v>393.57738354798198</v>
      </c>
      <c r="BO255" s="75">
        <v>13.233689999999999</v>
      </c>
      <c r="BP255" s="75">
        <v>35.271999999999998</v>
      </c>
      <c r="BQ255" s="75">
        <v>466.483985213143</v>
      </c>
      <c r="BR255" s="75">
        <v>331.78546153068402</v>
      </c>
      <c r="BS255" s="75">
        <v>259.03254801195601</v>
      </c>
      <c r="BT255" s="75">
        <v>7</v>
      </c>
      <c r="BU255" s="74" t="s">
        <v>221</v>
      </c>
      <c r="BV255" s="75">
        <v>6.5</v>
      </c>
      <c r="BW255" s="75">
        <v>6805.0880000000097</v>
      </c>
      <c r="BX255" s="74" t="s">
        <v>221</v>
      </c>
      <c r="BY255" s="74"/>
      <c r="BZ255" s="75">
        <v>812.53043004355698</v>
      </c>
      <c r="CA255" s="75">
        <v>2099.4753356507699</v>
      </c>
      <c r="CB255" s="74"/>
      <c r="CC255" s="75">
        <v>7598.0596720530002</v>
      </c>
      <c r="CD255" s="75">
        <v>5.5294442908487701E-2</v>
      </c>
      <c r="CE255" s="75">
        <v>5875.7649697986099</v>
      </c>
      <c r="CF255" s="74"/>
      <c r="CG255" s="75">
        <v>426.76171725838498</v>
      </c>
      <c r="CH255" s="75">
        <v>0</v>
      </c>
      <c r="CI255" s="75">
        <v>993.31282845959504</v>
      </c>
      <c r="CJ255" s="75">
        <v>3085.82242084788</v>
      </c>
      <c r="CK255" s="75">
        <v>20891.782668554701</v>
      </c>
    </row>
    <row r="256" spans="1:89" ht="15" customHeight="1">
      <c r="A256" s="72" t="s">
        <v>217</v>
      </c>
      <c r="B256" s="73">
        <v>12.1287197086132</v>
      </c>
      <c r="C256" s="72"/>
      <c r="D256" s="73">
        <v>2.1853799999999999</v>
      </c>
      <c r="E256" s="73">
        <v>0</v>
      </c>
      <c r="F256" s="73">
        <v>63.468299999999999</v>
      </c>
      <c r="G256" s="73">
        <v>566.01342</v>
      </c>
      <c r="H256" s="72"/>
      <c r="I256" s="72"/>
      <c r="J256" s="73">
        <v>0</v>
      </c>
      <c r="K256" s="73">
        <v>157.82495284815599</v>
      </c>
      <c r="L256" s="73">
        <v>210.55085799552401</v>
      </c>
      <c r="M256" s="73">
        <v>47.063374379472599</v>
      </c>
      <c r="N256" s="72" t="s">
        <v>221</v>
      </c>
      <c r="O256" s="72"/>
      <c r="P256" s="73">
        <v>6.26912261765185</v>
      </c>
      <c r="Q256" s="73">
        <v>28.091630835212101</v>
      </c>
      <c r="R256" s="73">
        <v>1.6162766955000001</v>
      </c>
      <c r="S256" s="73">
        <v>10.6033546465797</v>
      </c>
      <c r="T256" s="73">
        <v>0</v>
      </c>
      <c r="U256" s="73">
        <v>0</v>
      </c>
      <c r="V256" s="73">
        <v>3.8851200000000001</v>
      </c>
      <c r="W256" s="73">
        <v>0</v>
      </c>
      <c r="X256" s="73">
        <v>104.21359569500299</v>
      </c>
      <c r="Y256" s="73">
        <v>207.61109999999999</v>
      </c>
      <c r="Z256" s="73">
        <v>12.0453604866</v>
      </c>
      <c r="AA256" s="73">
        <v>0</v>
      </c>
      <c r="AB256" s="73">
        <v>1.8966904979419601</v>
      </c>
      <c r="AC256" s="73">
        <v>152.30702736078399</v>
      </c>
      <c r="AD256" s="73">
        <v>0</v>
      </c>
      <c r="AE256" s="73">
        <v>46.043438099523897</v>
      </c>
      <c r="AF256" s="73">
        <v>1.6119375347</v>
      </c>
      <c r="AG256" s="72" t="s">
        <v>221</v>
      </c>
      <c r="AH256" s="73">
        <v>8.1402770403000009</v>
      </c>
      <c r="AI256" s="73">
        <v>38.851127320954902</v>
      </c>
      <c r="AJ256" s="73">
        <v>61.427460000000004</v>
      </c>
      <c r="AK256" s="73">
        <v>0.49581513828238699</v>
      </c>
      <c r="AL256" s="72" t="s">
        <v>221</v>
      </c>
      <c r="AM256" s="72"/>
      <c r="AN256" s="73">
        <v>2.0024999999999999</v>
      </c>
      <c r="AO256" s="73">
        <v>57.0627</v>
      </c>
      <c r="AP256" s="73">
        <v>11.2727657026104</v>
      </c>
      <c r="AQ256" s="73">
        <v>3.1649285394290798</v>
      </c>
      <c r="AR256" s="73">
        <v>0</v>
      </c>
      <c r="AS256" s="73">
        <v>115.826178</v>
      </c>
      <c r="AT256" s="73">
        <v>80.330149826977404</v>
      </c>
      <c r="AU256" s="73">
        <v>0</v>
      </c>
      <c r="AV256" s="73">
        <v>10.9394591846649</v>
      </c>
      <c r="AW256" s="73">
        <v>0</v>
      </c>
      <c r="AX256" s="73">
        <v>3854.2818600000001</v>
      </c>
      <c r="AY256" s="72"/>
      <c r="AZ256" s="73">
        <v>29.390624752769899</v>
      </c>
      <c r="BA256" s="73">
        <v>0.43002789208689002</v>
      </c>
      <c r="BB256" s="73">
        <v>1.1000000000000001</v>
      </c>
      <c r="BC256" s="72"/>
      <c r="BD256" s="73">
        <v>5.5360064549386996E-4</v>
      </c>
      <c r="BE256" s="73">
        <v>199.56090328467201</v>
      </c>
      <c r="BF256" s="73">
        <v>0.29138399999999998</v>
      </c>
      <c r="BG256" s="73">
        <v>167.733535857654</v>
      </c>
      <c r="BH256" s="73">
        <v>280.17916551922701</v>
      </c>
      <c r="BI256" s="73">
        <v>72.8508347220736</v>
      </c>
      <c r="BJ256" s="72"/>
      <c r="BK256" s="73">
        <v>8.3772900000000003</v>
      </c>
      <c r="BL256" s="73">
        <v>5.9490899999999999E-2</v>
      </c>
      <c r="BM256" s="72"/>
      <c r="BN256" s="73">
        <v>26.336354098756999</v>
      </c>
      <c r="BO256" s="73">
        <v>131.4839619693</v>
      </c>
      <c r="BP256" s="73">
        <v>0.41199999999999998</v>
      </c>
      <c r="BQ256" s="73">
        <v>156.01168471938601</v>
      </c>
      <c r="BR256" s="73">
        <v>48.190273986452297</v>
      </c>
      <c r="BS256" s="73">
        <v>31.491069499999998</v>
      </c>
      <c r="BT256" s="73">
        <v>4</v>
      </c>
      <c r="BU256" s="72" t="s">
        <v>221</v>
      </c>
      <c r="BV256" s="73">
        <v>24.4</v>
      </c>
      <c r="BW256" s="73">
        <v>541.59760000000006</v>
      </c>
      <c r="BX256" s="72" t="s">
        <v>221</v>
      </c>
      <c r="BY256" s="72"/>
      <c r="BZ256" s="73">
        <v>143.41846261144701</v>
      </c>
      <c r="CA256" s="73">
        <v>0.49581513828238699</v>
      </c>
      <c r="CB256" s="72"/>
      <c r="CC256" s="73">
        <v>2214.6778315805</v>
      </c>
      <c r="CD256" s="73">
        <v>10.9394591846649</v>
      </c>
      <c r="CE256" s="73">
        <v>2443.5959629425702</v>
      </c>
      <c r="CF256" s="72"/>
      <c r="CG256" s="72"/>
      <c r="CH256" s="73">
        <v>12.1287197086132</v>
      </c>
      <c r="CI256" s="73">
        <v>157.82495284815599</v>
      </c>
      <c r="CJ256" s="73">
        <v>175.86233384468699</v>
      </c>
      <c r="CK256" s="73">
        <v>5158.9435378589096</v>
      </c>
    </row>
    <row r="257" spans="1:89" ht="15" customHeight="1">
      <c r="A257" s="72" t="s">
        <v>100</v>
      </c>
      <c r="B257" s="75">
        <v>0.16036802324357299</v>
      </c>
      <c r="C257" s="75">
        <v>2.0111731843575398</v>
      </c>
      <c r="D257" s="75">
        <v>1133.2409399999999</v>
      </c>
      <c r="E257" s="75">
        <v>0</v>
      </c>
      <c r="F257" s="75">
        <v>0</v>
      </c>
      <c r="G257" s="75">
        <v>177.13719</v>
      </c>
      <c r="H257" s="74"/>
      <c r="I257" s="75">
        <v>342.11569030701202</v>
      </c>
      <c r="J257" s="75">
        <v>0</v>
      </c>
      <c r="K257" s="75">
        <v>4993.1242333767996</v>
      </c>
      <c r="L257" s="75">
        <v>2.3377269335986099</v>
      </c>
      <c r="M257" s="75">
        <v>21.662046289729901</v>
      </c>
      <c r="N257" s="74" t="s">
        <v>221</v>
      </c>
      <c r="O257" s="74"/>
      <c r="P257" s="75">
        <v>224.02259456792501</v>
      </c>
      <c r="Q257" s="75">
        <v>2.9432035479034702</v>
      </c>
      <c r="R257" s="75">
        <v>0</v>
      </c>
      <c r="S257" s="75">
        <v>3.29460453709381</v>
      </c>
      <c r="T257" s="75">
        <v>49.661842062273301</v>
      </c>
      <c r="U257" s="75">
        <v>5.15871294</v>
      </c>
      <c r="V257" s="75">
        <v>1.2141</v>
      </c>
      <c r="W257" s="75">
        <v>1.469061</v>
      </c>
      <c r="X257" s="75">
        <v>441.83081398360503</v>
      </c>
      <c r="Y257" s="75">
        <v>182.11500000000001</v>
      </c>
      <c r="Z257" s="75">
        <v>1.5031080063</v>
      </c>
      <c r="AA257" s="75">
        <v>21.3233781928956</v>
      </c>
      <c r="AB257" s="75">
        <v>7.5828125636351098</v>
      </c>
      <c r="AC257" s="75">
        <v>6.9762127117663004</v>
      </c>
      <c r="AD257" s="75">
        <v>0</v>
      </c>
      <c r="AE257" s="75">
        <v>0.34737847674538003</v>
      </c>
      <c r="AF257" s="75">
        <v>0.69256345050000001</v>
      </c>
      <c r="AG257" s="74" t="s">
        <v>221</v>
      </c>
      <c r="AH257" s="75">
        <v>435.5393731209</v>
      </c>
      <c r="AI257" s="74"/>
      <c r="AJ257" s="75">
        <v>0</v>
      </c>
      <c r="AK257" s="75">
        <v>0.58301852165210999</v>
      </c>
      <c r="AL257" s="75">
        <v>0</v>
      </c>
      <c r="AM257" s="74"/>
      <c r="AN257" s="74"/>
      <c r="AO257" s="75">
        <v>0</v>
      </c>
      <c r="AP257" s="75">
        <v>1.0568217846197201</v>
      </c>
      <c r="AQ257" s="75">
        <v>0</v>
      </c>
      <c r="AR257" s="75">
        <v>4.1279400000000001E-2</v>
      </c>
      <c r="AS257" s="75">
        <v>24.607036999999998</v>
      </c>
      <c r="AT257" s="75">
        <v>1922.1332245820299</v>
      </c>
      <c r="AU257" s="75">
        <v>23.350294999999999</v>
      </c>
      <c r="AV257" s="75">
        <v>0.18800110588885799</v>
      </c>
      <c r="AW257" s="75">
        <v>101.177722263288</v>
      </c>
      <c r="AX257" s="75">
        <v>6159.6149400000004</v>
      </c>
      <c r="AY257" s="74"/>
      <c r="AZ257" s="74"/>
      <c r="BA257" s="75">
        <v>8.8095991781689198E-2</v>
      </c>
      <c r="BB257" s="75">
        <v>943.5</v>
      </c>
      <c r="BC257" s="75">
        <v>56.20111</v>
      </c>
      <c r="BD257" s="75">
        <v>0.75868391841674698</v>
      </c>
      <c r="BE257" s="75">
        <v>28.7693886861314</v>
      </c>
      <c r="BF257" s="75">
        <v>167.727915</v>
      </c>
      <c r="BG257" s="75">
        <v>0</v>
      </c>
      <c r="BH257" s="75">
        <v>19.5264127341819</v>
      </c>
      <c r="BI257" s="75">
        <v>0</v>
      </c>
      <c r="BJ257" s="74"/>
      <c r="BK257" s="75">
        <v>12.38382</v>
      </c>
      <c r="BL257" s="75">
        <v>1.8903536999999999</v>
      </c>
      <c r="BM257" s="74"/>
      <c r="BN257" s="75">
        <v>45.4194172326104</v>
      </c>
      <c r="BO257" s="75">
        <v>1442.5936200000001</v>
      </c>
      <c r="BP257" s="74"/>
      <c r="BQ257" s="75">
        <v>1130.47074942481</v>
      </c>
      <c r="BR257" s="75">
        <v>13269.7603882317</v>
      </c>
      <c r="BS257" s="75">
        <v>70.528426602330995</v>
      </c>
      <c r="BT257" s="75">
        <v>0</v>
      </c>
      <c r="BU257" s="74" t="s">
        <v>221</v>
      </c>
      <c r="BV257" s="75">
        <v>0.5</v>
      </c>
      <c r="BW257" s="75">
        <v>82.722400000000107</v>
      </c>
      <c r="BX257" s="74" t="s">
        <v>221</v>
      </c>
      <c r="BY257" s="75">
        <v>1943</v>
      </c>
      <c r="BZ257" s="75">
        <v>72.415148439774796</v>
      </c>
      <c r="CA257" s="75">
        <v>23.933313521652099</v>
      </c>
      <c r="CB257" s="74"/>
      <c r="CC257" s="75">
        <v>5982.3543230008099</v>
      </c>
      <c r="CD257" s="75">
        <v>0.18800110588885799</v>
      </c>
      <c r="CE257" s="75">
        <v>5264.3207228464898</v>
      </c>
      <c r="CF257" s="75">
        <v>2.0111731843575398</v>
      </c>
      <c r="CG257" s="74"/>
      <c r="CH257" s="75">
        <v>0.16036802324357299</v>
      </c>
      <c r="CI257" s="75">
        <v>7334.44103368381</v>
      </c>
      <c r="CJ257" s="75">
        <v>171.20417649589899</v>
      </c>
      <c r="CK257" s="75">
        <v>18851.0282603019</v>
      </c>
    </row>
    <row r="258" spans="1:89" ht="15" customHeight="1">
      <c r="A258" s="72" t="s">
        <v>218</v>
      </c>
      <c r="B258" s="73">
        <v>0</v>
      </c>
      <c r="C258" s="72"/>
      <c r="D258" s="73">
        <v>2814.76944</v>
      </c>
      <c r="E258" s="73">
        <v>13.63</v>
      </c>
      <c r="F258" s="73">
        <v>0.50670000000000004</v>
      </c>
      <c r="G258" s="73">
        <v>2875.7172599999999</v>
      </c>
      <c r="H258" s="72"/>
      <c r="I258" s="72"/>
      <c r="J258" s="73">
        <v>0.156431387186003</v>
      </c>
      <c r="K258" s="73">
        <v>394.152589853721</v>
      </c>
      <c r="L258" s="73">
        <v>130.63914449142001</v>
      </c>
      <c r="M258" s="73">
        <v>355.36071175295001</v>
      </c>
      <c r="N258" s="72" t="s">
        <v>221</v>
      </c>
      <c r="O258" s="72"/>
      <c r="P258" s="73">
        <v>3.4125161388495102</v>
      </c>
      <c r="Q258" s="73">
        <v>3.5651316290617201</v>
      </c>
      <c r="R258" s="73">
        <v>6.7261710626999998</v>
      </c>
      <c r="S258" s="73">
        <v>7.8359901900674398</v>
      </c>
      <c r="T258" s="73">
        <v>13.3956284510079</v>
      </c>
      <c r="U258" s="73">
        <v>4.0191328899999998</v>
      </c>
      <c r="V258" s="73">
        <v>2.6710199999999999</v>
      </c>
      <c r="W258" s="73">
        <v>17.871552000000001</v>
      </c>
      <c r="X258" s="73">
        <v>812.41837371383099</v>
      </c>
      <c r="Y258" s="73">
        <v>208.8252</v>
      </c>
      <c r="Z258" s="73">
        <v>18.726965580600002</v>
      </c>
      <c r="AA258" s="73">
        <v>0</v>
      </c>
      <c r="AB258" s="72"/>
      <c r="AC258" s="73">
        <v>101.978952649249</v>
      </c>
      <c r="AD258" s="72"/>
      <c r="AE258" s="73">
        <v>3863.3697291237399</v>
      </c>
      <c r="AF258" s="73">
        <v>289.25012988319997</v>
      </c>
      <c r="AG258" s="72" t="s">
        <v>221</v>
      </c>
      <c r="AH258" s="73">
        <v>29.912427601200001</v>
      </c>
      <c r="AI258" s="73">
        <v>5.9433023872678996</v>
      </c>
      <c r="AJ258" s="73">
        <v>4.218</v>
      </c>
      <c r="AK258" s="73">
        <v>0.110115538573508</v>
      </c>
      <c r="AL258" s="72" t="s">
        <v>221</v>
      </c>
      <c r="AM258" s="72"/>
      <c r="AN258" s="73">
        <v>68.722700000000003</v>
      </c>
      <c r="AO258" s="73">
        <v>2.4281999999999999</v>
      </c>
      <c r="AP258" s="73">
        <v>1.7613696410328701</v>
      </c>
      <c r="AQ258" s="73">
        <v>1.55186582336718</v>
      </c>
      <c r="AR258" s="73">
        <v>0.36423</v>
      </c>
      <c r="AS258" s="73">
        <v>1500.0958109616299</v>
      </c>
      <c r="AT258" s="73">
        <v>7.5879649530574804</v>
      </c>
      <c r="AU258" s="72"/>
      <c r="AV258" s="73">
        <v>14.7193807022394</v>
      </c>
      <c r="AW258" s="73">
        <v>2958.0496756812299</v>
      </c>
      <c r="AX258" s="73">
        <v>5668.1472599999997</v>
      </c>
      <c r="AY258" s="73">
        <v>205.530543633414</v>
      </c>
      <c r="AZ258" s="73">
        <v>316.66772986445102</v>
      </c>
      <c r="BA258" s="73">
        <v>24.4827222358265</v>
      </c>
      <c r="BB258" s="73">
        <v>1901.7</v>
      </c>
      <c r="BC258" s="72"/>
      <c r="BD258" s="73">
        <v>1.33642840173028E-2</v>
      </c>
      <c r="BE258" s="73">
        <v>15.339872262773699</v>
      </c>
      <c r="BF258" s="73">
        <v>291.27473099999997</v>
      </c>
      <c r="BG258" s="73">
        <v>42.855592926114802</v>
      </c>
      <c r="BH258" s="73">
        <v>119.668223240578</v>
      </c>
      <c r="BI258" s="73">
        <v>0.38576187660475802</v>
      </c>
      <c r="BJ258" s="73">
        <v>3.8108398806174302</v>
      </c>
      <c r="BK258" s="73">
        <v>4.7349899999999998</v>
      </c>
      <c r="BL258" s="73">
        <v>0</v>
      </c>
      <c r="BM258" s="72"/>
      <c r="BN258" s="73">
        <v>848.20329938390205</v>
      </c>
      <c r="BO258" s="73">
        <v>49.53528</v>
      </c>
      <c r="BP258" s="73">
        <v>516.50300000000004</v>
      </c>
      <c r="BQ258" s="73">
        <v>240.41568647726399</v>
      </c>
      <c r="BR258" s="73">
        <v>1679.71792538672</v>
      </c>
      <c r="BS258" s="73">
        <v>432.62433996999999</v>
      </c>
      <c r="BT258" s="73">
        <v>0</v>
      </c>
      <c r="BU258" s="73">
        <v>492.53073077710002</v>
      </c>
      <c r="BV258" s="73">
        <v>3.3</v>
      </c>
      <c r="BW258" s="73">
        <v>1499.9287999999999</v>
      </c>
      <c r="BX258" s="72" t="s">
        <v>221</v>
      </c>
      <c r="BY258" s="72"/>
      <c r="BZ258" s="73">
        <v>5212.8139854967803</v>
      </c>
      <c r="CA258" s="73">
        <v>286.45802649090501</v>
      </c>
      <c r="CB258" s="72"/>
      <c r="CC258" s="73">
        <v>7931.0982250795596</v>
      </c>
      <c r="CD258" s="73">
        <v>14.7193807022394</v>
      </c>
      <c r="CE258" s="73">
        <v>2088.7196139819098</v>
      </c>
      <c r="CF258" s="72"/>
      <c r="CG258" s="72"/>
      <c r="CH258" s="73">
        <v>0</v>
      </c>
      <c r="CI258" s="73">
        <v>394.152589853721</v>
      </c>
      <c r="CJ258" s="73">
        <v>6321.8462118856496</v>
      </c>
      <c r="CK258" s="73">
        <v>22249.808033490699</v>
      </c>
    </row>
    <row r="259" spans="1:89" ht="15" customHeight="1">
      <c r="A259" s="72" t="s">
        <v>367</v>
      </c>
      <c r="B259" s="75">
        <v>0</v>
      </c>
      <c r="C259" s="74"/>
      <c r="D259" s="75">
        <v>4840.00965</v>
      </c>
      <c r="E259" s="75">
        <v>45.69</v>
      </c>
      <c r="F259" s="75">
        <v>0</v>
      </c>
      <c r="G259" s="75">
        <v>7300.5047100000002</v>
      </c>
      <c r="H259" s="75">
        <v>45.386502106389102</v>
      </c>
      <c r="I259" s="74"/>
      <c r="J259" s="75">
        <v>34.067132984529998</v>
      </c>
      <c r="K259" s="74"/>
      <c r="L259" s="74"/>
      <c r="M259" s="75">
        <v>9293.4046805492908</v>
      </c>
      <c r="N259" s="75">
        <v>4.48190840936683</v>
      </c>
      <c r="O259" s="75">
        <v>185625.45600000001</v>
      </c>
      <c r="P259" s="74"/>
      <c r="Q259" s="74"/>
      <c r="R259" s="75">
        <v>15796.017789006701</v>
      </c>
      <c r="S259" s="75">
        <v>667.83331873522798</v>
      </c>
      <c r="T259" s="75">
        <v>30.875289966347601</v>
      </c>
      <c r="U259" s="74"/>
      <c r="V259" s="75">
        <v>102.10581000000001</v>
      </c>
      <c r="W259" s="75">
        <v>939.06348778702295</v>
      </c>
      <c r="X259" s="75">
        <v>3844.55483610179</v>
      </c>
      <c r="Y259" s="75">
        <v>3766.1381999999999</v>
      </c>
      <c r="Z259" s="75">
        <v>2.4477251561968099</v>
      </c>
      <c r="AA259" s="75">
        <v>510.971415918594</v>
      </c>
      <c r="AB259" s="75">
        <v>1.2452814351733501</v>
      </c>
      <c r="AC259" s="75">
        <v>0</v>
      </c>
      <c r="AD259" s="75">
        <v>0</v>
      </c>
      <c r="AE259" s="75">
        <v>39.837995310390603</v>
      </c>
      <c r="AF259" s="75">
        <v>24.129844680800002</v>
      </c>
      <c r="AG259" s="74" t="s">
        <v>221</v>
      </c>
      <c r="AH259" s="75">
        <v>41.4239058243</v>
      </c>
      <c r="AI259" s="75">
        <v>-136.60477453580901</v>
      </c>
      <c r="AJ259" s="75">
        <v>31.297999999999998</v>
      </c>
      <c r="AK259" s="75">
        <v>0</v>
      </c>
      <c r="AL259" s="75">
        <v>322.64728813610702</v>
      </c>
      <c r="AM259" s="74"/>
      <c r="AN259" s="75">
        <v>1.1697</v>
      </c>
      <c r="AO259" s="75">
        <v>1161.8937000000001</v>
      </c>
      <c r="AP259" s="75">
        <v>145.136858421108</v>
      </c>
      <c r="AQ259" s="74"/>
      <c r="AR259" s="75">
        <v>305.84052670569298</v>
      </c>
      <c r="AS259" s="75">
        <v>69830.014714000004</v>
      </c>
      <c r="AT259" s="74"/>
      <c r="AU259" s="75">
        <v>49.5472247219124</v>
      </c>
      <c r="AV259" s="75">
        <v>4.7663809787116396</v>
      </c>
      <c r="AW259" s="74"/>
      <c r="AX259" s="75">
        <v>118344.76173</v>
      </c>
      <c r="AY259" s="75">
        <v>6.0505382212553496</v>
      </c>
      <c r="AZ259" s="75">
        <v>0</v>
      </c>
      <c r="BA259" s="75">
        <v>109.64466954546501</v>
      </c>
      <c r="BB259" s="75">
        <v>340.6</v>
      </c>
      <c r="BC259" s="74"/>
      <c r="BD259" s="75">
        <v>0.128798798888316</v>
      </c>
      <c r="BE259" s="75">
        <v>0</v>
      </c>
      <c r="BF259" s="75">
        <v>21839.765004000001</v>
      </c>
      <c r="BG259" s="75">
        <v>9.8730606487955992</v>
      </c>
      <c r="BH259" s="75">
        <v>494.126294444292</v>
      </c>
      <c r="BI259" s="75">
        <v>237.26260733476201</v>
      </c>
      <c r="BJ259" s="74"/>
      <c r="BK259" s="74"/>
      <c r="BL259" s="75">
        <v>0</v>
      </c>
      <c r="BM259" s="75">
        <v>8.3010683979</v>
      </c>
      <c r="BN259" s="75">
        <v>872.38093593358099</v>
      </c>
      <c r="BO259" s="75">
        <v>6741.3264253236002</v>
      </c>
      <c r="BP259" s="75">
        <v>2.2400000000000002</v>
      </c>
      <c r="BQ259" s="75">
        <v>8800.7651940128708</v>
      </c>
      <c r="BR259" s="75">
        <v>39527.950662218202</v>
      </c>
      <c r="BS259" s="75">
        <v>1802.07207634111</v>
      </c>
      <c r="BT259" s="75">
        <v>0</v>
      </c>
      <c r="BU259" s="75">
        <v>26.074625809989101</v>
      </c>
      <c r="BV259" s="75">
        <v>38.799999999999997</v>
      </c>
      <c r="BW259" s="75">
        <v>3508.6783999999998</v>
      </c>
      <c r="BX259" s="75">
        <v>32041</v>
      </c>
      <c r="BY259" s="75">
        <v>45</v>
      </c>
      <c r="BZ259" s="75">
        <v>2101.5975867830398</v>
      </c>
      <c r="CA259" s="75">
        <v>194836.285039145</v>
      </c>
      <c r="CB259" s="74"/>
      <c r="CC259" s="75">
        <v>238843.869606808</v>
      </c>
      <c r="CD259" s="75">
        <v>4.7663809787116396</v>
      </c>
      <c r="CE259" s="75">
        <v>32893.816697353803</v>
      </c>
      <c r="CF259" s="74"/>
      <c r="CG259" s="75">
        <v>8.3010683979</v>
      </c>
      <c r="CH259" s="75">
        <v>0</v>
      </c>
      <c r="CI259" s="75">
        <v>45</v>
      </c>
      <c r="CJ259" s="75">
        <v>70734.520813964802</v>
      </c>
      <c r="CK259" s="75">
        <v>539468.15719343105</v>
      </c>
    </row>
    <row r="260" spans="1:89" ht="15" customHeight="1">
      <c r="A260" s="72" t="s">
        <v>219</v>
      </c>
      <c r="B260" s="73">
        <v>910.92069710116095</v>
      </c>
      <c r="C260" s="73">
        <v>1131.5642458100599</v>
      </c>
      <c r="D260" s="73">
        <v>43753.614390000002</v>
      </c>
      <c r="E260" s="73">
        <v>2168.98</v>
      </c>
      <c r="F260" s="73">
        <v>1666.4114</v>
      </c>
      <c r="G260" s="73">
        <v>314013.73131</v>
      </c>
      <c r="H260" s="73">
        <v>58.004459708592897</v>
      </c>
      <c r="I260" s="73">
        <v>1809.74091693986</v>
      </c>
      <c r="J260" s="73">
        <v>2333.7605294520799</v>
      </c>
      <c r="K260" s="73">
        <v>145397.860341514</v>
      </c>
      <c r="L260" s="73">
        <v>17461.6513305148</v>
      </c>
      <c r="M260" s="73">
        <v>129454.709560957</v>
      </c>
      <c r="N260" s="73">
        <v>5276.3942990525502</v>
      </c>
      <c r="O260" s="73">
        <v>185625.45600000001</v>
      </c>
      <c r="P260" s="73">
        <v>4483.5837824177297</v>
      </c>
      <c r="Q260" s="73">
        <v>7441.9020895862004</v>
      </c>
      <c r="R260" s="73">
        <v>15796.017789006701</v>
      </c>
      <c r="S260" s="73">
        <v>33771.187702548799</v>
      </c>
      <c r="T260" s="73">
        <v>24103.9631456856</v>
      </c>
      <c r="U260" s="73">
        <v>959.99378187000002</v>
      </c>
      <c r="V260" s="73">
        <v>4043.1958199999999</v>
      </c>
      <c r="W260" s="73">
        <v>28450.551645</v>
      </c>
      <c r="X260" s="73">
        <v>232416.71536108799</v>
      </c>
      <c r="Y260" s="73">
        <v>387931.66019999998</v>
      </c>
      <c r="Z260" s="73">
        <v>7041.0167402517</v>
      </c>
      <c r="AA260" s="73">
        <v>1813.0903975393901</v>
      </c>
      <c r="AB260" s="73">
        <v>3857.3577098240098</v>
      </c>
      <c r="AC260" s="73">
        <v>69394.025651217496</v>
      </c>
      <c r="AD260" s="73">
        <v>11615.3106902664</v>
      </c>
      <c r="AE260" s="73">
        <v>21385.913802767998</v>
      </c>
      <c r="AF260" s="73">
        <v>29118.996003217599</v>
      </c>
      <c r="AG260" s="72" t="s">
        <v>221</v>
      </c>
      <c r="AH260" s="73">
        <v>99812.663674572599</v>
      </c>
      <c r="AI260" s="73">
        <v>12213.1714190981</v>
      </c>
      <c r="AJ260" s="73">
        <v>77743.45289</v>
      </c>
      <c r="AK260" s="73">
        <v>11392.874666694899</v>
      </c>
      <c r="AL260" s="73">
        <v>874.15039429205001</v>
      </c>
      <c r="AM260" s="73">
        <v>86.874204234972694</v>
      </c>
      <c r="AN260" s="73">
        <v>1379.2808</v>
      </c>
      <c r="AO260" s="73">
        <v>4135.2245999999996</v>
      </c>
      <c r="AP260" s="73">
        <v>3989.1499630112398</v>
      </c>
      <c r="AQ260" s="73">
        <v>1507.3946962018199</v>
      </c>
      <c r="AR260" s="73">
        <v>1722.0590383056899</v>
      </c>
      <c r="AS260" s="73">
        <v>134851.591140904</v>
      </c>
      <c r="AT260" s="73">
        <v>67440.193911022594</v>
      </c>
      <c r="AU260" s="73">
        <v>10614.6725166179</v>
      </c>
      <c r="AV260" s="73">
        <v>2227.7556104069799</v>
      </c>
      <c r="AW260" s="73">
        <v>20265.996737106801</v>
      </c>
      <c r="AX260" s="73">
        <v>1211210.80623</v>
      </c>
      <c r="AY260" s="73">
        <v>1143.7049567009899</v>
      </c>
      <c r="AZ260" s="73">
        <v>11796.140030312699</v>
      </c>
      <c r="BA260" s="73">
        <v>1435.5620126101701</v>
      </c>
      <c r="BB260" s="73">
        <v>10573.5</v>
      </c>
      <c r="BC260" s="73">
        <v>616.43267000000003</v>
      </c>
      <c r="BD260" s="73">
        <v>5289.5775372138096</v>
      </c>
      <c r="BE260" s="73">
        <v>67647.040374087606</v>
      </c>
      <c r="BF260" s="73">
        <v>21839.765004000001</v>
      </c>
      <c r="BG260" s="73">
        <v>23338.477812737299</v>
      </c>
      <c r="BH260" s="73">
        <v>64312.854746302299</v>
      </c>
      <c r="BI260" s="73">
        <v>7151.2930177896596</v>
      </c>
      <c r="BJ260" s="73">
        <v>47.664155573150502</v>
      </c>
      <c r="BK260" s="73">
        <v>14934.765509999999</v>
      </c>
      <c r="BL260" s="73">
        <v>3969.2170646999998</v>
      </c>
      <c r="BM260" s="73">
        <v>463.95847811613902</v>
      </c>
      <c r="BN260" s="73">
        <v>28531.683497467799</v>
      </c>
      <c r="BO260" s="73">
        <v>166631.15429874501</v>
      </c>
      <c r="BP260" s="73">
        <v>2526.7332635483599</v>
      </c>
      <c r="BQ260" s="73">
        <v>114558.591629398</v>
      </c>
      <c r="BR260" s="73">
        <v>161161.13436457401</v>
      </c>
      <c r="BS260" s="73">
        <v>19813.022078560101</v>
      </c>
      <c r="BT260" s="73">
        <v>5464</v>
      </c>
      <c r="BU260" s="73">
        <v>1575.4702278443001</v>
      </c>
      <c r="BV260" s="73">
        <v>9097.2999999999993</v>
      </c>
      <c r="BW260" s="73">
        <v>428658.11200000002</v>
      </c>
      <c r="BX260" s="73">
        <v>931180</v>
      </c>
      <c r="BY260" s="73">
        <v>18687</v>
      </c>
      <c r="BZ260" s="73">
        <v>160919.522847627</v>
      </c>
      <c r="CA260" s="73">
        <v>354577.27846241998</v>
      </c>
      <c r="CB260" s="73">
        <v>86.874204234972694</v>
      </c>
      <c r="CC260" s="73">
        <v>3788290.3095133398</v>
      </c>
      <c r="CD260" s="73">
        <v>2227.7556104069799</v>
      </c>
      <c r="CE260" s="73">
        <v>1020307.71958267</v>
      </c>
      <c r="CF260" s="73">
        <v>1131.5642458100599</v>
      </c>
      <c r="CG260" s="73">
        <v>463.95847811613902</v>
      </c>
      <c r="CH260" s="73">
        <v>910.92069710116095</v>
      </c>
      <c r="CI260" s="73">
        <v>166511.03392845401</v>
      </c>
      <c r="CJ260" s="73">
        <v>198212.250745909</v>
      </c>
      <c r="CK260" s="73">
        <v>5693639.18831609</v>
      </c>
    </row>
  </sheetData>
  <pageMargins left="1.18" right="0.79" top="0.79" bottom="0.79" header="0" footer="0"/>
  <pageSetup paperSize="9" fitToWidth="0" fitToHeight="0"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BM260"/>
  <sheetViews>
    <sheetView workbookViewId="0">
      <pane xSplit="1" ySplit="1" topLeftCell="B2" activePane="bottomRight" state="frozen"/>
      <selection pane="topRight"/>
      <selection pane="bottomLeft"/>
      <selection pane="bottomRight" activeCell="B2" sqref="B2"/>
    </sheetView>
  </sheetViews>
  <sheetFormatPr baseColWidth="10" defaultColWidth="14.44140625" defaultRowHeight="15" customHeight="1"/>
  <cols>
    <col min="1" max="1" width="30.109375" style="107" customWidth="1"/>
    <col min="2" max="2" width="20.6640625" style="107" customWidth="1"/>
    <col min="3" max="3" width="11" style="107" customWidth="1"/>
    <col min="4" max="4" width="14.44140625" style="107" customWidth="1"/>
    <col min="5" max="5" width="11" style="107" customWidth="1"/>
    <col min="6" max="6" width="12.109375" style="107" customWidth="1"/>
    <col min="7" max="7" width="11" style="107" customWidth="1"/>
    <col min="8" max="8" width="12.109375" style="107" customWidth="1"/>
    <col min="9" max="9" width="11" style="107" customWidth="1"/>
    <col min="10" max="10" width="9.6640625" style="107" customWidth="1"/>
    <col min="11" max="12" width="11" style="107" customWidth="1"/>
    <col min="13" max="13" width="12.109375" style="107" customWidth="1"/>
    <col min="14" max="14" width="13.44140625" style="107" customWidth="1"/>
    <col min="15" max="16" width="11" style="107" customWidth="1"/>
    <col min="17" max="17" width="12.109375" style="107" customWidth="1"/>
    <col min="18" max="18" width="13.44140625" style="107" customWidth="1"/>
    <col min="19" max="19" width="11" style="107" customWidth="1"/>
    <col min="20" max="20" width="14.44140625" style="107" customWidth="1"/>
    <col min="21" max="21" width="13.44140625" style="107" customWidth="1"/>
    <col min="22" max="22" width="12.109375" style="107" customWidth="1"/>
    <col min="23" max="23" width="11" style="107" customWidth="1"/>
    <col min="24" max="24" width="9.6640625" style="107" customWidth="1"/>
    <col min="25" max="27" width="11" style="107" customWidth="1"/>
    <col min="28" max="28" width="14.44140625" style="107" customWidth="1"/>
    <col min="29" max="30" width="12.109375" style="107" customWidth="1"/>
    <col min="31" max="31" width="11" style="107" customWidth="1"/>
    <col min="32" max="32" width="9.6640625" style="107" customWidth="1"/>
    <col min="33" max="33" width="12.109375" style="107" customWidth="1"/>
    <col min="34" max="34" width="14.44140625" style="107" customWidth="1"/>
    <col min="35" max="35" width="9.6640625" style="107" customWidth="1"/>
    <col min="36" max="36" width="12.109375" style="107" customWidth="1"/>
    <col min="37" max="37" width="11" style="107" customWidth="1"/>
    <col min="38" max="39" width="15.6640625" style="107" customWidth="1"/>
    <col min="40" max="40" width="12.109375" style="107" customWidth="1"/>
    <col min="41" max="41" width="14.44140625" style="107" customWidth="1"/>
    <col min="42" max="42" width="11" style="107" customWidth="1"/>
    <col min="43" max="43" width="12.109375" style="107" customWidth="1"/>
    <col min="44" max="44" width="14.44140625" style="107" customWidth="1"/>
    <col min="45" max="47" width="12.109375" style="107" customWidth="1"/>
    <col min="48" max="48" width="9.6640625" style="107" customWidth="1"/>
    <col min="49" max="49" width="11" style="107" customWidth="1"/>
    <col min="50" max="50" width="9.6640625" style="107" customWidth="1"/>
    <col min="51" max="51" width="12.109375" style="107" customWidth="1"/>
    <col min="52" max="52" width="14.44140625" style="107" customWidth="1"/>
    <col min="53" max="53" width="12.109375" style="107" customWidth="1"/>
    <col min="54" max="54" width="11" style="107" customWidth="1"/>
    <col min="55" max="56" width="12.109375" style="107" customWidth="1"/>
    <col min="57" max="57" width="11" style="107" customWidth="1"/>
    <col min="58" max="58" width="12.109375" style="107" customWidth="1"/>
    <col min="59" max="59" width="14.44140625" style="107" customWidth="1"/>
    <col min="60" max="60" width="13.44140625" style="107" customWidth="1"/>
    <col min="61" max="61" width="12.109375" style="107" customWidth="1"/>
    <col min="62" max="62" width="13.44140625" style="107" customWidth="1"/>
    <col min="63" max="63" width="12.109375" style="107" customWidth="1"/>
    <col min="64" max="64" width="15.6640625" style="107" customWidth="1"/>
    <col min="65" max="65" width="13.44140625" style="107" customWidth="1"/>
    <col min="66" max="16384" width="14.44140625" style="107"/>
  </cols>
  <sheetData>
    <row r="1" spans="1:65" ht="15" customHeight="1">
      <c r="A1" s="105"/>
      <c r="B1" s="106" t="s">
        <v>146</v>
      </c>
      <c r="C1" s="106" t="s">
        <v>148</v>
      </c>
      <c r="D1" s="106" t="s">
        <v>149</v>
      </c>
      <c r="E1" s="106" t="s">
        <v>150</v>
      </c>
      <c r="F1" s="106" t="s">
        <v>135</v>
      </c>
      <c r="G1" s="106" t="s">
        <v>153</v>
      </c>
      <c r="H1" s="106" t="s">
        <v>154</v>
      </c>
      <c r="I1" s="106" t="s">
        <v>155</v>
      </c>
      <c r="J1" s="106" t="s">
        <v>157</v>
      </c>
      <c r="K1" s="106" t="s">
        <v>158</v>
      </c>
      <c r="L1" s="106" t="s">
        <v>90</v>
      </c>
      <c r="M1" s="106" t="s">
        <v>159</v>
      </c>
      <c r="N1" s="106" t="s">
        <v>160</v>
      </c>
      <c r="O1" s="106" t="s">
        <v>162</v>
      </c>
      <c r="P1" s="106" t="s">
        <v>163</v>
      </c>
      <c r="Q1" s="106" t="s">
        <v>164</v>
      </c>
      <c r="R1" s="106" t="s">
        <v>128</v>
      </c>
      <c r="S1" s="106" t="s">
        <v>165</v>
      </c>
      <c r="T1" s="106" t="s">
        <v>166</v>
      </c>
      <c r="U1" s="106" t="s">
        <v>167</v>
      </c>
      <c r="V1" s="106" t="s">
        <v>168</v>
      </c>
      <c r="W1" s="106" t="s">
        <v>169</v>
      </c>
      <c r="X1" s="106" t="s">
        <v>170</v>
      </c>
      <c r="Y1" s="106" t="s">
        <v>91</v>
      </c>
      <c r="Z1" s="106" t="s">
        <v>172</v>
      </c>
      <c r="AA1" s="106" t="s">
        <v>129</v>
      </c>
      <c r="AB1" s="106" t="s">
        <v>173</v>
      </c>
      <c r="AC1" s="106" t="s">
        <v>174</v>
      </c>
      <c r="AD1" s="106" t="s">
        <v>175</v>
      </c>
      <c r="AE1" s="106" t="s">
        <v>176</v>
      </c>
      <c r="AF1" s="106" t="s">
        <v>178</v>
      </c>
      <c r="AG1" s="106" t="s">
        <v>179</v>
      </c>
      <c r="AH1" s="106" t="s">
        <v>180</v>
      </c>
      <c r="AI1" s="106" t="s">
        <v>136</v>
      </c>
      <c r="AJ1" s="106" t="s">
        <v>181</v>
      </c>
      <c r="AK1" s="106" t="s">
        <v>182</v>
      </c>
      <c r="AL1" s="106" t="s">
        <v>185</v>
      </c>
      <c r="AM1" s="106" t="s">
        <v>134</v>
      </c>
      <c r="AN1" s="106" t="s">
        <v>188</v>
      </c>
      <c r="AO1" s="106" t="s">
        <v>189</v>
      </c>
      <c r="AP1" s="106" t="s">
        <v>190</v>
      </c>
      <c r="AQ1" s="106" t="s">
        <v>191</v>
      </c>
      <c r="AR1" s="106" t="s">
        <v>193</v>
      </c>
      <c r="AS1" s="106" t="s">
        <v>194</v>
      </c>
      <c r="AT1" s="106" t="s">
        <v>196</v>
      </c>
      <c r="AU1" s="106" t="s">
        <v>197</v>
      </c>
      <c r="AV1" s="106" t="s">
        <v>199</v>
      </c>
      <c r="AW1" s="106" t="s">
        <v>200</v>
      </c>
      <c r="AX1" s="106" t="s">
        <v>201</v>
      </c>
      <c r="AY1" s="106" t="s">
        <v>202</v>
      </c>
      <c r="AZ1" s="106" t="s">
        <v>124</v>
      </c>
      <c r="BA1" s="106" t="s">
        <v>203</v>
      </c>
      <c r="BB1" s="106" t="s">
        <v>204</v>
      </c>
      <c r="BC1" s="106" t="s">
        <v>207</v>
      </c>
      <c r="BD1" s="106" t="s">
        <v>208</v>
      </c>
      <c r="BE1" s="106" t="s">
        <v>210</v>
      </c>
      <c r="BF1" s="106" t="s">
        <v>211</v>
      </c>
      <c r="BG1" s="106" t="s">
        <v>212</v>
      </c>
      <c r="BH1" s="106" t="s">
        <v>88</v>
      </c>
      <c r="BI1" s="106" t="s">
        <v>214</v>
      </c>
      <c r="BJ1" s="106" t="s">
        <v>217</v>
      </c>
      <c r="BK1" s="106" t="s">
        <v>100</v>
      </c>
      <c r="BL1" s="106" t="s">
        <v>218</v>
      </c>
      <c r="BM1" s="106" t="s">
        <v>219</v>
      </c>
    </row>
    <row r="2" spans="1:65" ht="13.2">
      <c r="A2" s="108" t="s">
        <v>220</v>
      </c>
      <c r="B2" s="108"/>
      <c r="C2" s="109">
        <v>0</v>
      </c>
      <c r="D2" s="108"/>
      <c r="E2" s="109">
        <v>0</v>
      </c>
      <c r="F2" s="108" t="s">
        <v>221</v>
      </c>
      <c r="G2" s="109">
        <v>0</v>
      </c>
      <c r="H2" s="108" t="s">
        <v>221</v>
      </c>
      <c r="I2" s="109">
        <v>0</v>
      </c>
      <c r="J2" s="109">
        <v>0</v>
      </c>
      <c r="K2" s="109">
        <v>0</v>
      </c>
      <c r="L2" s="109">
        <v>0</v>
      </c>
      <c r="M2" s="109">
        <v>0</v>
      </c>
      <c r="N2" s="109">
        <v>0</v>
      </c>
      <c r="O2" s="109">
        <v>0</v>
      </c>
      <c r="P2" s="109">
        <v>0</v>
      </c>
      <c r="Q2" s="108" t="s">
        <v>221</v>
      </c>
      <c r="R2" s="109">
        <v>0</v>
      </c>
      <c r="S2" s="109">
        <v>0</v>
      </c>
      <c r="T2" s="109">
        <v>0</v>
      </c>
      <c r="U2" s="108"/>
      <c r="V2" s="109">
        <v>0</v>
      </c>
      <c r="W2" s="108"/>
      <c r="X2" s="109">
        <v>2.0684809297111202</v>
      </c>
      <c r="Y2" s="109">
        <v>0</v>
      </c>
      <c r="Z2" s="109">
        <v>0</v>
      </c>
      <c r="AA2" s="108"/>
      <c r="AB2" s="109">
        <v>0</v>
      </c>
      <c r="AC2" s="109">
        <v>0</v>
      </c>
      <c r="AD2" s="109">
        <v>0</v>
      </c>
      <c r="AE2" s="108"/>
      <c r="AF2" s="108"/>
      <c r="AG2" s="108"/>
      <c r="AH2" s="108"/>
      <c r="AI2" s="108"/>
      <c r="AJ2" s="108"/>
      <c r="AK2" s="109">
        <v>0</v>
      </c>
      <c r="AL2" s="109">
        <v>0</v>
      </c>
      <c r="AM2" s="108" t="s">
        <v>221</v>
      </c>
      <c r="AN2" s="108"/>
      <c r="AO2" s="109">
        <v>0</v>
      </c>
      <c r="AP2" s="109">
        <v>0</v>
      </c>
      <c r="AQ2" s="108" t="s">
        <v>221</v>
      </c>
      <c r="AR2" s="109">
        <v>0</v>
      </c>
      <c r="AS2" s="109">
        <v>0</v>
      </c>
      <c r="AT2" s="109">
        <v>0</v>
      </c>
      <c r="AU2" s="109">
        <v>0</v>
      </c>
      <c r="AV2" s="109">
        <v>0</v>
      </c>
      <c r="AW2" s="108" t="s">
        <v>221</v>
      </c>
      <c r="AX2" s="108"/>
      <c r="AY2" s="109">
        <v>0</v>
      </c>
      <c r="AZ2" s="108" t="s">
        <v>221</v>
      </c>
      <c r="BA2" s="109">
        <v>0</v>
      </c>
      <c r="BB2" s="109">
        <v>0</v>
      </c>
      <c r="BC2" s="109">
        <v>0</v>
      </c>
      <c r="BD2" s="108" t="s">
        <v>221</v>
      </c>
      <c r="BE2" s="109">
        <v>2.0684809297111202</v>
      </c>
      <c r="BF2" s="109">
        <v>0</v>
      </c>
      <c r="BG2" s="108"/>
      <c r="BH2" s="109">
        <v>0</v>
      </c>
      <c r="BI2" s="109">
        <v>0</v>
      </c>
      <c r="BJ2" s="108"/>
      <c r="BK2" s="109">
        <v>0</v>
      </c>
      <c r="BL2" s="109">
        <v>0</v>
      </c>
      <c r="BM2" s="109">
        <v>2.0684809297111202</v>
      </c>
    </row>
    <row r="3" spans="1:65" ht="15" customHeight="1">
      <c r="A3" s="108" t="s">
        <v>87</v>
      </c>
      <c r="B3" s="110"/>
      <c r="C3" s="111">
        <v>94.699799999999996</v>
      </c>
      <c r="D3" s="110"/>
      <c r="E3" s="111">
        <v>0</v>
      </c>
      <c r="F3" s="111">
        <v>0</v>
      </c>
      <c r="G3" s="111">
        <v>0.54078413999999997</v>
      </c>
      <c r="H3" s="110" t="s">
        <v>221</v>
      </c>
      <c r="I3" s="111">
        <v>0</v>
      </c>
      <c r="J3" s="111">
        <v>0</v>
      </c>
      <c r="K3" s="111">
        <v>9.4557811305679405</v>
      </c>
      <c r="L3" s="111">
        <v>0</v>
      </c>
      <c r="M3" s="111">
        <v>0</v>
      </c>
      <c r="N3" s="111">
        <v>0</v>
      </c>
      <c r="O3" s="110" t="s">
        <v>221</v>
      </c>
      <c r="P3" s="111">
        <v>0</v>
      </c>
      <c r="Q3" s="110" t="s">
        <v>221</v>
      </c>
      <c r="R3" s="111">
        <v>46.135800000000003</v>
      </c>
      <c r="S3" s="111">
        <v>30.810127070699998</v>
      </c>
      <c r="T3" s="111">
        <v>0</v>
      </c>
      <c r="U3" s="110"/>
      <c r="V3" s="111">
        <v>0.34862038359124797</v>
      </c>
      <c r="W3" s="110"/>
      <c r="X3" s="111">
        <v>0</v>
      </c>
      <c r="Y3" s="111">
        <v>0</v>
      </c>
      <c r="Z3" s="111">
        <v>196.8047285634</v>
      </c>
      <c r="AA3" s="110"/>
      <c r="AB3" s="111">
        <v>0</v>
      </c>
      <c r="AC3" s="111">
        <v>0</v>
      </c>
      <c r="AD3" s="111">
        <v>0.74184423840000002</v>
      </c>
      <c r="AE3" s="110"/>
      <c r="AF3" s="110"/>
      <c r="AG3" s="110"/>
      <c r="AH3" s="111">
        <v>2.6590668683439</v>
      </c>
      <c r="AI3" s="110"/>
      <c r="AJ3" s="110"/>
      <c r="AK3" s="111">
        <v>0</v>
      </c>
      <c r="AL3" s="111">
        <v>0</v>
      </c>
      <c r="AM3" s="110" t="s">
        <v>221</v>
      </c>
      <c r="AN3" s="110"/>
      <c r="AO3" s="111">
        <v>0</v>
      </c>
      <c r="AP3" s="111">
        <v>2.8512773722627699E-2</v>
      </c>
      <c r="AQ3" s="110" t="s">
        <v>221</v>
      </c>
      <c r="AR3" s="111">
        <v>0.43489837517615099</v>
      </c>
      <c r="AS3" s="111">
        <v>0</v>
      </c>
      <c r="AT3" s="111">
        <v>0</v>
      </c>
      <c r="AU3" s="111">
        <v>1.9838393999999999</v>
      </c>
      <c r="AV3" s="111">
        <v>0</v>
      </c>
      <c r="AW3" s="110" t="s">
        <v>221</v>
      </c>
      <c r="AX3" s="110"/>
      <c r="AY3" s="111">
        <v>0</v>
      </c>
      <c r="AZ3" s="110" t="s">
        <v>221</v>
      </c>
      <c r="BA3" s="111">
        <v>0</v>
      </c>
      <c r="BB3" s="111">
        <v>0</v>
      </c>
      <c r="BC3" s="110" t="s">
        <v>221</v>
      </c>
      <c r="BD3" s="110" t="s">
        <v>221</v>
      </c>
      <c r="BE3" s="111">
        <v>0</v>
      </c>
      <c r="BF3" s="111">
        <v>0</v>
      </c>
      <c r="BG3" s="110"/>
      <c r="BH3" s="111">
        <v>384.10301880390199</v>
      </c>
      <c r="BI3" s="111">
        <v>0</v>
      </c>
      <c r="BJ3" s="110"/>
      <c r="BK3" s="111">
        <v>0.54078413999999997</v>
      </c>
      <c r="BL3" s="111">
        <v>0</v>
      </c>
      <c r="BM3" s="111">
        <v>384.64380294390202</v>
      </c>
    </row>
    <row r="4" spans="1:65" ht="18.75" customHeight="1">
      <c r="A4" s="108" t="s">
        <v>222</v>
      </c>
      <c r="B4" s="108"/>
      <c r="C4" s="109">
        <v>10.9269</v>
      </c>
      <c r="D4" s="108"/>
      <c r="E4" s="109">
        <v>0</v>
      </c>
      <c r="F4" s="109">
        <v>0</v>
      </c>
      <c r="G4" s="109">
        <v>0.86174397000000003</v>
      </c>
      <c r="H4" s="108" t="s">
        <v>221</v>
      </c>
      <c r="I4" s="109">
        <v>0</v>
      </c>
      <c r="J4" s="109">
        <v>0</v>
      </c>
      <c r="K4" s="109">
        <v>0</v>
      </c>
      <c r="L4" s="109">
        <v>0</v>
      </c>
      <c r="M4" s="109">
        <v>0</v>
      </c>
      <c r="N4" s="109">
        <v>25.647727644003002</v>
      </c>
      <c r="O4" s="109">
        <v>0</v>
      </c>
      <c r="P4" s="109">
        <v>0</v>
      </c>
      <c r="Q4" s="109">
        <v>511.39962508748999</v>
      </c>
      <c r="R4" s="109">
        <v>88.629300000000001</v>
      </c>
      <c r="S4" s="109">
        <v>0</v>
      </c>
      <c r="T4" s="109">
        <v>0</v>
      </c>
      <c r="U4" s="108"/>
      <c r="V4" s="109">
        <v>0</v>
      </c>
      <c r="W4" s="108"/>
      <c r="X4" s="109">
        <v>0</v>
      </c>
      <c r="Y4" s="109">
        <v>0</v>
      </c>
      <c r="Z4" s="109">
        <v>368.51794623900003</v>
      </c>
      <c r="AA4" s="108"/>
      <c r="AB4" s="109">
        <v>0</v>
      </c>
      <c r="AC4" s="109">
        <v>0.46987699999999999</v>
      </c>
      <c r="AD4" s="109">
        <v>0</v>
      </c>
      <c r="AE4" s="109">
        <v>300.741120218579</v>
      </c>
      <c r="AF4" s="108"/>
      <c r="AG4" s="108"/>
      <c r="AH4" s="108"/>
      <c r="AI4" s="108" t="s">
        <v>221</v>
      </c>
      <c r="AJ4" s="108"/>
      <c r="AK4" s="109">
        <v>0</v>
      </c>
      <c r="AL4" s="109">
        <v>0</v>
      </c>
      <c r="AM4" s="108" t="s">
        <v>221</v>
      </c>
      <c r="AN4" s="108"/>
      <c r="AO4" s="109">
        <v>0</v>
      </c>
      <c r="AP4" s="109">
        <v>0.14256386861313899</v>
      </c>
      <c r="AQ4" s="108" t="s">
        <v>221</v>
      </c>
      <c r="AR4" s="108" t="s">
        <v>221</v>
      </c>
      <c r="AS4" s="109">
        <v>0</v>
      </c>
      <c r="AT4" s="109">
        <v>0</v>
      </c>
      <c r="AU4" s="109">
        <v>0</v>
      </c>
      <c r="AV4" s="109">
        <v>0</v>
      </c>
      <c r="AW4" s="108" t="s">
        <v>221</v>
      </c>
      <c r="AX4" s="108"/>
      <c r="AY4" s="108" t="s">
        <v>221</v>
      </c>
      <c r="AZ4" s="108" t="s">
        <v>221</v>
      </c>
      <c r="BA4" s="109">
        <v>4.6412600000000004E-3</v>
      </c>
      <c r="BB4" s="109">
        <v>18</v>
      </c>
      <c r="BC4" s="108" t="s">
        <v>221</v>
      </c>
      <c r="BD4" s="108" t="s">
        <v>221</v>
      </c>
      <c r="BE4" s="109">
        <v>4.6412600000000004E-3</v>
      </c>
      <c r="BF4" s="109">
        <v>0.46987699999999999</v>
      </c>
      <c r="BG4" s="109">
        <v>300.741120218579</v>
      </c>
      <c r="BH4" s="109">
        <v>1023.26406283911</v>
      </c>
      <c r="BI4" s="109">
        <v>0</v>
      </c>
      <c r="BJ4" s="108"/>
      <c r="BK4" s="109">
        <v>0.86174397000000003</v>
      </c>
      <c r="BL4" s="109">
        <v>0</v>
      </c>
      <c r="BM4" s="109">
        <v>1325.34144528769</v>
      </c>
    </row>
    <row r="5" spans="1:65" ht="18.75" customHeight="1">
      <c r="A5" s="108" t="s">
        <v>223</v>
      </c>
      <c r="B5" s="110"/>
      <c r="C5" s="111">
        <v>0</v>
      </c>
      <c r="D5" s="110"/>
      <c r="E5" s="111">
        <v>0</v>
      </c>
      <c r="F5" s="110"/>
      <c r="G5" s="111">
        <v>0</v>
      </c>
      <c r="H5" s="110" t="s">
        <v>221</v>
      </c>
      <c r="I5" s="111">
        <v>0</v>
      </c>
      <c r="J5" s="111">
        <v>0</v>
      </c>
      <c r="K5" s="111">
        <v>0</v>
      </c>
      <c r="L5" s="110" t="s">
        <v>221</v>
      </c>
      <c r="M5" s="111">
        <v>0</v>
      </c>
      <c r="N5" s="111">
        <v>0</v>
      </c>
      <c r="O5" s="111">
        <v>0</v>
      </c>
      <c r="P5" s="111">
        <v>0</v>
      </c>
      <c r="Q5" s="110" t="s">
        <v>221</v>
      </c>
      <c r="R5" s="111">
        <v>0</v>
      </c>
      <c r="S5" s="111">
        <v>0</v>
      </c>
      <c r="T5" s="111">
        <v>0</v>
      </c>
      <c r="U5" s="110"/>
      <c r="V5" s="111">
        <v>0</v>
      </c>
      <c r="W5" s="110"/>
      <c r="X5" s="111">
        <v>0</v>
      </c>
      <c r="Y5" s="110" t="s">
        <v>221</v>
      </c>
      <c r="Z5" s="111">
        <v>0</v>
      </c>
      <c r="AA5" s="110"/>
      <c r="AB5" s="111">
        <v>0</v>
      </c>
      <c r="AC5" s="111">
        <v>1.121</v>
      </c>
      <c r="AD5" s="111">
        <v>0</v>
      </c>
      <c r="AE5" s="110"/>
      <c r="AF5" s="110"/>
      <c r="AG5" s="110"/>
      <c r="AH5" s="110"/>
      <c r="AI5" s="110"/>
      <c r="AJ5" s="110"/>
      <c r="AK5" s="111">
        <v>0</v>
      </c>
      <c r="AL5" s="111">
        <v>0</v>
      </c>
      <c r="AM5" s="111">
        <v>0</v>
      </c>
      <c r="AN5" s="110"/>
      <c r="AO5" s="111">
        <v>0</v>
      </c>
      <c r="AP5" s="111">
        <v>0</v>
      </c>
      <c r="AQ5" s="110" t="s">
        <v>221</v>
      </c>
      <c r="AR5" s="111">
        <v>0</v>
      </c>
      <c r="AS5" s="111">
        <v>0</v>
      </c>
      <c r="AT5" s="111">
        <v>0</v>
      </c>
      <c r="AU5" s="111">
        <v>0</v>
      </c>
      <c r="AV5" s="111">
        <v>0</v>
      </c>
      <c r="AW5" s="110" t="s">
        <v>221</v>
      </c>
      <c r="AX5" s="110"/>
      <c r="AY5" s="111">
        <v>0</v>
      </c>
      <c r="AZ5" s="110" t="s">
        <v>221</v>
      </c>
      <c r="BA5" s="111">
        <v>0</v>
      </c>
      <c r="BB5" s="111">
        <v>0</v>
      </c>
      <c r="BC5" s="111">
        <v>0</v>
      </c>
      <c r="BD5" s="110"/>
      <c r="BE5" s="111">
        <v>0</v>
      </c>
      <c r="BF5" s="111">
        <v>1.121</v>
      </c>
      <c r="BG5" s="110"/>
      <c r="BH5" s="111">
        <v>0</v>
      </c>
      <c r="BI5" s="111">
        <v>0</v>
      </c>
      <c r="BJ5" s="110"/>
      <c r="BK5" s="111">
        <v>0</v>
      </c>
      <c r="BL5" s="111">
        <v>0</v>
      </c>
      <c r="BM5" s="111">
        <v>1.121</v>
      </c>
    </row>
    <row r="6" spans="1:65" ht="18.75" customHeight="1">
      <c r="A6" s="108" t="s">
        <v>95</v>
      </c>
      <c r="B6" s="108"/>
      <c r="C6" s="109">
        <v>0</v>
      </c>
      <c r="D6" s="108"/>
      <c r="E6" s="109">
        <v>0</v>
      </c>
      <c r="F6" s="108"/>
      <c r="G6" s="109">
        <v>0</v>
      </c>
      <c r="H6" s="108" t="s">
        <v>221</v>
      </c>
      <c r="I6" s="109">
        <v>0</v>
      </c>
      <c r="J6" s="109">
        <v>0</v>
      </c>
      <c r="K6" s="109">
        <v>0</v>
      </c>
      <c r="L6" s="108" t="s">
        <v>221</v>
      </c>
      <c r="M6" s="109">
        <v>0</v>
      </c>
      <c r="N6" s="109">
        <v>0</v>
      </c>
      <c r="O6" s="109">
        <v>0</v>
      </c>
      <c r="P6" s="109">
        <v>0</v>
      </c>
      <c r="Q6" s="108" t="s">
        <v>221</v>
      </c>
      <c r="R6" s="109">
        <v>0</v>
      </c>
      <c r="S6" s="109">
        <v>0</v>
      </c>
      <c r="T6" s="109">
        <v>0</v>
      </c>
      <c r="U6" s="108"/>
      <c r="V6" s="109">
        <v>0</v>
      </c>
      <c r="W6" s="108"/>
      <c r="X6" s="109">
        <v>0</v>
      </c>
      <c r="Y6" s="109">
        <v>0</v>
      </c>
      <c r="Z6" s="109">
        <v>0</v>
      </c>
      <c r="AA6" s="108"/>
      <c r="AB6" s="109">
        <v>0</v>
      </c>
      <c r="AC6" s="109">
        <v>0</v>
      </c>
      <c r="AD6" s="109">
        <v>0</v>
      </c>
      <c r="AE6" s="108"/>
      <c r="AF6" s="108"/>
      <c r="AG6" s="108"/>
      <c r="AH6" s="108"/>
      <c r="AI6" s="108" t="s">
        <v>221</v>
      </c>
      <c r="AJ6" s="108"/>
      <c r="AK6" s="109">
        <v>0</v>
      </c>
      <c r="AL6" s="109">
        <v>0</v>
      </c>
      <c r="AM6" s="108" t="s">
        <v>221</v>
      </c>
      <c r="AN6" s="108"/>
      <c r="AO6" s="109">
        <v>0</v>
      </c>
      <c r="AP6" s="109">
        <v>0</v>
      </c>
      <c r="AQ6" s="108" t="s">
        <v>221</v>
      </c>
      <c r="AR6" s="109">
        <v>0.93410823336164095</v>
      </c>
      <c r="AS6" s="109">
        <v>0</v>
      </c>
      <c r="AT6" s="109">
        <v>0</v>
      </c>
      <c r="AU6" s="109">
        <v>0</v>
      </c>
      <c r="AV6" s="109">
        <v>0</v>
      </c>
      <c r="AW6" s="108" t="s">
        <v>221</v>
      </c>
      <c r="AX6" s="108"/>
      <c r="AY6" s="109">
        <v>0</v>
      </c>
      <c r="AZ6" s="108" t="s">
        <v>221</v>
      </c>
      <c r="BA6" s="109">
        <v>0</v>
      </c>
      <c r="BB6" s="109">
        <v>0</v>
      </c>
      <c r="BC6" s="109">
        <v>0</v>
      </c>
      <c r="BD6" s="108" t="s">
        <v>221</v>
      </c>
      <c r="BE6" s="109">
        <v>0</v>
      </c>
      <c r="BF6" s="109">
        <v>0</v>
      </c>
      <c r="BG6" s="108"/>
      <c r="BH6" s="109">
        <v>0.93410823336164095</v>
      </c>
      <c r="BI6" s="109">
        <v>0</v>
      </c>
      <c r="BJ6" s="108"/>
      <c r="BK6" s="109">
        <v>0</v>
      </c>
      <c r="BL6" s="109">
        <v>0</v>
      </c>
      <c r="BM6" s="109">
        <v>0.93410823336164095</v>
      </c>
    </row>
    <row r="7" spans="1:65" ht="18.75" customHeight="1">
      <c r="A7" s="108" t="s">
        <v>224</v>
      </c>
      <c r="B7" s="110"/>
      <c r="C7" s="111">
        <v>0</v>
      </c>
      <c r="D7" s="110"/>
      <c r="E7" s="111">
        <v>0</v>
      </c>
      <c r="F7" s="111">
        <v>0</v>
      </c>
      <c r="G7" s="111">
        <v>155.97457903</v>
      </c>
      <c r="H7" s="110" t="s">
        <v>221</v>
      </c>
      <c r="I7" s="111">
        <v>0</v>
      </c>
      <c r="J7" s="111">
        <v>0</v>
      </c>
      <c r="K7" s="111">
        <v>0</v>
      </c>
      <c r="L7" s="111">
        <v>0</v>
      </c>
      <c r="M7" s="111">
        <v>0</v>
      </c>
      <c r="N7" s="111">
        <v>0.81680661286633804</v>
      </c>
      <c r="O7" s="111">
        <v>0</v>
      </c>
      <c r="P7" s="111">
        <v>0</v>
      </c>
      <c r="Q7" s="110" t="s">
        <v>221</v>
      </c>
      <c r="R7" s="111">
        <v>61.9191</v>
      </c>
      <c r="S7" s="111">
        <v>0</v>
      </c>
      <c r="T7" s="111">
        <v>0</v>
      </c>
      <c r="U7" s="110"/>
      <c r="V7" s="111">
        <v>0</v>
      </c>
      <c r="W7" s="110"/>
      <c r="X7" s="111">
        <v>0</v>
      </c>
      <c r="Y7" s="111">
        <v>0</v>
      </c>
      <c r="Z7" s="111">
        <v>4.2583209849000001</v>
      </c>
      <c r="AA7" s="110"/>
      <c r="AB7" s="111">
        <v>0</v>
      </c>
      <c r="AC7" s="111">
        <v>0</v>
      </c>
      <c r="AD7" s="111">
        <v>0</v>
      </c>
      <c r="AE7" s="110"/>
      <c r="AF7" s="110"/>
      <c r="AG7" s="110"/>
      <c r="AH7" s="110"/>
      <c r="AI7" s="110"/>
      <c r="AJ7" s="111">
        <v>15.202999999999999</v>
      </c>
      <c r="AK7" s="111">
        <v>0</v>
      </c>
      <c r="AL7" s="111">
        <v>0</v>
      </c>
      <c r="AM7" s="110" t="s">
        <v>221</v>
      </c>
      <c r="AN7" s="110"/>
      <c r="AO7" s="111">
        <v>0</v>
      </c>
      <c r="AP7" s="111">
        <v>8.5538321167883194E-2</v>
      </c>
      <c r="AQ7" s="110" t="s">
        <v>221</v>
      </c>
      <c r="AR7" s="110" t="s">
        <v>221</v>
      </c>
      <c r="AS7" s="111">
        <v>3.7277653553999999</v>
      </c>
      <c r="AT7" s="111">
        <v>0</v>
      </c>
      <c r="AU7" s="111">
        <v>0</v>
      </c>
      <c r="AV7" s="111">
        <v>3.36759937656237</v>
      </c>
      <c r="AW7" s="110" t="s">
        <v>221</v>
      </c>
      <c r="AX7" s="110"/>
      <c r="AY7" s="111">
        <v>0</v>
      </c>
      <c r="AZ7" s="110" t="s">
        <v>221</v>
      </c>
      <c r="BA7" s="111">
        <v>0</v>
      </c>
      <c r="BB7" s="111">
        <v>0</v>
      </c>
      <c r="BC7" s="110" t="s">
        <v>221</v>
      </c>
      <c r="BD7" s="110" t="s">
        <v>221</v>
      </c>
      <c r="BE7" s="111">
        <v>0</v>
      </c>
      <c r="BF7" s="111">
        <v>0</v>
      </c>
      <c r="BG7" s="110"/>
      <c r="BH7" s="111">
        <v>70.807531274334195</v>
      </c>
      <c r="BI7" s="111">
        <v>0</v>
      </c>
      <c r="BJ7" s="110"/>
      <c r="BK7" s="111">
        <v>155.97457903</v>
      </c>
      <c r="BL7" s="111">
        <v>18.570599376562399</v>
      </c>
      <c r="BM7" s="111">
        <v>245.35270968089699</v>
      </c>
    </row>
    <row r="8" spans="1:65" ht="18.75" customHeight="1">
      <c r="A8" s="108" t="s">
        <v>106</v>
      </c>
      <c r="B8" s="108"/>
      <c r="C8" s="109">
        <v>0</v>
      </c>
      <c r="D8" s="108"/>
      <c r="E8" s="109">
        <v>0</v>
      </c>
      <c r="F8" s="109">
        <v>16.268940000000001</v>
      </c>
      <c r="G8" s="109">
        <v>0</v>
      </c>
      <c r="H8" s="108" t="s">
        <v>221</v>
      </c>
      <c r="I8" s="109">
        <v>0</v>
      </c>
      <c r="J8" s="109">
        <v>0</v>
      </c>
      <c r="K8" s="109">
        <v>0</v>
      </c>
      <c r="L8" s="109">
        <v>0</v>
      </c>
      <c r="M8" s="109">
        <v>0</v>
      </c>
      <c r="N8" s="109">
        <v>0</v>
      </c>
      <c r="O8" s="109">
        <v>0</v>
      </c>
      <c r="P8" s="109">
        <v>0</v>
      </c>
      <c r="Q8" s="108" t="s">
        <v>221</v>
      </c>
      <c r="R8" s="109">
        <v>0</v>
      </c>
      <c r="S8" s="109">
        <v>0</v>
      </c>
      <c r="T8" s="109">
        <v>0</v>
      </c>
      <c r="U8" s="108"/>
      <c r="V8" s="109">
        <v>0</v>
      </c>
      <c r="W8" s="108"/>
      <c r="X8" s="109">
        <v>0</v>
      </c>
      <c r="Y8" s="109">
        <v>0</v>
      </c>
      <c r="Z8" s="109">
        <v>77.619657870899999</v>
      </c>
      <c r="AA8" s="108" t="s">
        <v>221</v>
      </c>
      <c r="AB8" s="109">
        <v>0</v>
      </c>
      <c r="AC8" s="109">
        <v>0</v>
      </c>
      <c r="AD8" s="109">
        <v>0</v>
      </c>
      <c r="AE8" s="108"/>
      <c r="AF8" s="108"/>
      <c r="AG8" s="108"/>
      <c r="AH8" s="108"/>
      <c r="AI8" s="108"/>
      <c r="AJ8" s="108"/>
      <c r="AK8" s="109">
        <v>0</v>
      </c>
      <c r="AL8" s="109">
        <v>0</v>
      </c>
      <c r="AM8" s="109">
        <v>0</v>
      </c>
      <c r="AN8" s="108"/>
      <c r="AO8" s="109">
        <v>0</v>
      </c>
      <c r="AP8" s="109">
        <v>0</v>
      </c>
      <c r="AQ8" s="108" t="s">
        <v>221</v>
      </c>
      <c r="AR8" s="109">
        <v>0</v>
      </c>
      <c r="AS8" s="109">
        <v>0</v>
      </c>
      <c r="AT8" s="109">
        <v>0</v>
      </c>
      <c r="AU8" s="109">
        <v>0</v>
      </c>
      <c r="AV8" s="109">
        <v>0</v>
      </c>
      <c r="AW8" s="108"/>
      <c r="AX8" s="108"/>
      <c r="AY8" s="109">
        <v>0</v>
      </c>
      <c r="AZ8" s="108" t="s">
        <v>221</v>
      </c>
      <c r="BA8" s="109">
        <v>0</v>
      </c>
      <c r="BB8" s="109">
        <v>0</v>
      </c>
      <c r="BC8" s="109">
        <v>0</v>
      </c>
      <c r="BD8" s="108" t="s">
        <v>221</v>
      </c>
      <c r="BE8" s="109">
        <v>0</v>
      </c>
      <c r="BF8" s="109">
        <v>0</v>
      </c>
      <c r="BG8" s="108"/>
      <c r="BH8" s="109">
        <v>93.8885978709</v>
      </c>
      <c r="BI8" s="109">
        <v>0</v>
      </c>
      <c r="BJ8" s="108"/>
      <c r="BK8" s="109">
        <v>0</v>
      </c>
      <c r="BL8" s="109">
        <v>0</v>
      </c>
      <c r="BM8" s="109">
        <v>93.8885978709</v>
      </c>
    </row>
    <row r="9" spans="1:65" ht="18.75" customHeight="1">
      <c r="A9" s="108" t="s">
        <v>225</v>
      </c>
      <c r="B9" s="110"/>
      <c r="C9" s="110" t="s">
        <v>221</v>
      </c>
      <c r="D9" s="110"/>
      <c r="E9" s="111">
        <v>0</v>
      </c>
      <c r="F9" s="110"/>
      <c r="G9" s="111">
        <v>0</v>
      </c>
      <c r="H9" s="110" t="s">
        <v>221</v>
      </c>
      <c r="I9" s="111">
        <v>0</v>
      </c>
      <c r="J9" s="111">
        <v>0</v>
      </c>
      <c r="K9" s="111">
        <v>0</v>
      </c>
      <c r="L9" s="111">
        <v>0</v>
      </c>
      <c r="M9" s="111">
        <v>0</v>
      </c>
      <c r="N9" s="111">
        <v>8.4947887738099102</v>
      </c>
      <c r="O9" s="111">
        <v>0</v>
      </c>
      <c r="P9" s="110" t="s">
        <v>221</v>
      </c>
      <c r="Q9" s="110" t="s">
        <v>221</v>
      </c>
      <c r="R9" s="111">
        <v>0</v>
      </c>
      <c r="S9" s="111">
        <v>0</v>
      </c>
      <c r="T9" s="111">
        <v>0</v>
      </c>
      <c r="U9" s="110"/>
      <c r="V9" s="111">
        <v>0</v>
      </c>
      <c r="W9" s="110"/>
      <c r="X9" s="111">
        <v>0</v>
      </c>
      <c r="Y9" s="111">
        <v>0</v>
      </c>
      <c r="Z9" s="111">
        <v>0</v>
      </c>
      <c r="AA9" s="110"/>
      <c r="AB9" s="111">
        <v>0</v>
      </c>
      <c r="AC9" s="111">
        <v>0</v>
      </c>
      <c r="AD9" s="111">
        <v>0</v>
      </c>
      <c r="AE9" s="110"/>
      <c r="AF9" s="110"/>
      <c r="AG9" s="110"/>
      <c r="AH9" s="110"/>
      <c r="AI9" s="110"/>
      <c r="AJ9" s="111">
        <v>0</v>
      </c>
      <c r="AK9" s="111">
        <v>0</v>
      </c>
      <c r="AL9" s="111">
        <v>0</v>
      </c>
      <c r="AM9" s="110" t="s">
        <v>221</v>
      </c>
      <c r="AN9" s="110"/>
      <c r="AO9" s="111">
        <v>0</v>
      </c>
      <c r="AP9" s="111">
        <v>0</v>
      </c>
      <c r="AQ9" s="110" t="s">
        <v>221</v>
      </c>
      <c r="AR9" s="111">
        <v>0.20524986446306701</v>
      </c>
      <c r="AS9" s="111">
        <v>0</v>
      </c>
      <c r="AT9" s="111">
        <v>0</v>
      </c>
      <c r="AU9" s="111">
        <v>0</v>
      </c>
      <c r="AV9" s="111">
        <v>0</v>
      </c>
      <c r="AW9" s="110" t="s">
        <v>221</v>
      </c>
      <c r="AX9" s="110"/>
      <c r="AY9" s="111">
        <v>0</v>
      </c>
      <c r="AZ9" s="110" t="s">
        <v>221</v>
      </c>
      <c r="BA9" s="111">
        <v>0</v>
      </c>
      <c r="BB9" s="111">
        <v>0</v>
      </c>
      <c r="BC9" s="110" t="s">
        <v>221</v>
      </c>
      <c r="BD9" s="110" t="s">
        <v>221</v>
      </c>
      <c r="BE9" s="111">
        <v>0</v>
      </c>
      <c r="BF9" s="111">
        <v>0</v>
      </c>
      <c r="BG9" s="110"/>
      <c r="BH9" s="111">
        <v>8.7000386382729804</v>
      </c>
      <c r="BI9" s="111">
        <v>0</v>
      </c>
      <c r="BJ9" s="110"/>
      <c r="BK9" s="111">
        <v>0</v>
      </c>
      <c r="BL9" s="111">
        <v>0</v>
      </c>
      <c r="BM9" s="111">
        <v>8.7000386382729804</v>
      </c>
    </row>
    <row r="10" spans="1:65" ht="18.75" customHeight="1">
      <c r="A10" s="108" t="s">
        <v>226</v>
      </c>
      <c r="B10" s="108"/>
      <c r="C10" s="109">
        <v>24.282</v>
      </c>
      <c r="D10" s="108"/>
      <c r="E10" s="109">
        <v>0</v>
      </c>
      <c r="F10" s="109">
        <v>63.376019999999997</v>
      </c>
      <c r="G10" s="109">
        <v>1500.49139928</v>
      </c>
      <c r="H10" s="108" t="s">
        <v>221</v>
      </c>
      <c r="I10" s="109">
        <v>0</v>
      </c>
      <c r="J10" s="109">
        <v>0</v>
      </c>
      <c r="K10" s="109">
        <v>0</v>
      </c>
      <c r="L10" s="109">
        <v>0</v>
      </c>
      <c r="M10" s="109">
        <v>0</v>
      </c>
      <c r="N10" s="109">
        <v>79.066880125461495</v>
      </c>
      <c r="O10" s="109">
        <v>0</v>
      </c>
      <c r="P10" s="109">
        <v>14.81202</v>
      </c>
      <c r="Q10" s="109">
        <v>1367.10479931963</v>
      </c>
      <c r="R10" s="109">
        <v>774.59580000000005</v>
      </c>
      <c r="S10" s="109">
        <v>0</v>
      </c>
      <c r="T10" s="109">
        <v>0</v>
      </c>
      <c r="U10" s="108"/>
      <c r="V10" s="109">
        <v>11.0286111218307</v>
      </c>
      <c r="W10" s="108"/>
      <c r="X10" s="109">
        <v>0</v>
      </c>
      <c r="Y10" s="108" t="s">
        <v>221</v>
      </c>
      <c r="Z10" s="109">
        <v>558.29764088369996</v>
      </c>
      <c r="AA10" s="108" t="s">
        <v>221</v>
      </c>
      <c r="AB10" s="109">
        <v>0</v>
      </c>
      <c r="AC10" s="109">
        <v>1.3555999999999999</v>
      </c>
      <c r="AD10" s="109">
        <v>0</v>
      </c>
      <c r="AE10" s="108"/>
      <c r="AF10" s="108"/>
      <c r="AG10" s="108"/>
      <c r="AH10" s="108"/>
      <c r="AI10" s="108"/>
      <c r="AJ10" s="108"/>
      <c r="AK10" s="109">
        <v>51.093841271219901</v>
      </c>
      <c r="AL10" s="109">
        <v>0</v>
      </c>
      <c r="AM10" s="109">
        <v>1205.1156599999999</v>
      </c>
      <c r="AN10" s="108"/>
      <c r="AO10" s="109">
        <v>0</v>
      </c>
      <c r="AP10" s="109">
        <v>8.5538321167883194E-2</v>
      </c>
      <c r="AQ10" s="108" t="s">
        <v>221</v>
      </c>
      <c r="AR10" s="109">
        <v>9.5307509757975808</v>
      </c>
      <c r="AS10" s="109">
        <v>0</v>
      </c>
      <c r="AT10" s="109">
        <v>0</v>
      </c>
      <c r="AU10" s="109">
        <v>0</v>
      </c>
      <c r="AV10" s="109">
        <v>0.77713831766824004</v>
      </c>
      <c r="AW10" s="108" t="s">
        <v>221</v>
      </c>
      <c r="AX10" s="108"/>
      <c r="AY10" s="109">
        <v>95.261484372980405</v>
      </c>
      <c r="AZ10" s="109">
        <v>914.63148316651495</v>
      </c>
      <c r="BA10" s="109">
        <v>0</v>
      </c>
      <c r="BB10" s="109">
        <v>0</v>
      </c>
      <c r="BC10" s="108" t="s">
        <v>221</v>
      </c>
      <c r="BD10" s="109">
        <v>3084</v>
      </c>
      <c r="BE10" s="109">
        <v>0</v>
      </c>
      <c r="BF10" s="109">
        <v>1.3555999999999999</v>
      </c>
      <c r="BG10" s="108"/>
      <c r="BH10" s="109">
        <v>5117.1886882870904</v>
      </c>
      <c r="BI10" s="109">
        <v>3135.0938412712198</v>
      </c>
      <c r="BJ10" s="108"/>
      <c r="BK10" s="109">
        <v>1500.49139928</v>
      </c>
      <c r="BL10" s="109">
        <v>0.77713831766824004</v>
      </c>
      <c r="BM10" s="109">
        <v>9754.9066671559794</v>
      </c>
    </row>
    <row r="11" spans="1:65" ht="18.75" customHeight="1">
      <c r="A11" s="108" t="s">
        <v>146</v>
      </c>
      <c r="B11" s="110"/>
      <c r="C11" s="110" t="s">
        <v>221</v>
      </c>
      <c r="D11" s="110"/>
      <c r="E11" s="111">
        <v>0</v>
      </c>
      <c r="F11" s="110"/>
      <c r="G11" s="111">
        <v>0</v>
      </c>
      <c r="H11" s="110" t="s">
        <v>221</v>
      </c>
      <c r="I11" s="111">
        <v>0</v>
      </c>
      <c r="J11" s="111">
        <v>0</v>
      </c>
      <c r="K11" s="111">
        <v>0</v>
      </c>
      <c r="L11" s="111">
        <v>0</v>
      </c>
      <c r="M11" s="111">
        <v>0</v>
      </c>
      <c r="N11" s="111">
        <v>0</v>
      </c>
      <c r="O11" s="111">
        <v>0</v>
      </c>
      <c r="P11" s="111">
        <v>0</v>
      </c>
      <c r="Q11" s="111">
        <v>15.8146709571075</v>
      </c>
      <c r="R11" s="111">
        <v>2.4281999999999999</v>
      </c>
      <c r="S11" s="111">
        <v>0</v>
      </c>
      <c r="T11" s="111">
        <v>0</v>
      </c>
      <c r="U11" s="110"/>
      <c r="V11" s="111">
        <v>7.81726546521051</v>
      </c>
      <c r="W11" s="110"/>
      <c r="X11" s="111">
        <v>0</v>
      </c>
      <c r="Y11" s="111">
        <v>0</v>
      </c>
      <c r="Z11" s="111">
        <v>19.540958925599998</v>
      </c>
      <c r="AA11" s="110"/>
      <c r="AB11" s="111">
        <v>0</v>
      </c>
      <c r="AC11" s="111">
        <v>0</v>
      </c>
      <c r="AD11" s="111">
        <v>0</v>
      </c>
      <c r="AE11" s="110"/>
      <c r="AF11" s="110"/>
      <c r="AG11" s="110" t="s">
        <v>221</v>
      </c>
      <c r="AH11" s="110"/>
      <c r="AI11" s="110"/>
      <c r="AJ11" s="110"/>
      <c r="AK11" s="111">
        <v>0</v>
      </c>
      <c r="AL11" s="111">
        <v>0</v>
      </c>
      <c r="AM11" s="110" t="s">
        <v>221</v>
      </c>
      <c r="AN11" s="110"/>
      <c r="AO11" s="111">
        <v>0</v>
      </c>
      <c r="AP11" s="111">
        <v>1.4256386861313901</v>
      </c>
      <c r="AQ11" s="110" t="s">
        <v>221</v>
      </c>
      <c r="AR11" s="111">
        <v>106.037783355294</v>
      </c>
      <c r="AS11" s="111">
        <v>0</v>
      </c>
      <c r="AT11" s="111">
        <v>0</v>
      </c>
      <c r="AU11" s="111">
        <v>0</v>
      </c>
      <c r="AV11" s="111">
        <v>0</v>
      </c>
      <c r="AW11" s="110" t="s">
        <v>221</v>
      </c>
      <c r="AX11" s="110"/>
      <c r="AY11" s="111">
        <v>0</v>
      </c>
      <c r="AZ11" s="110" t="s">
        <v>221</v>
      </c>
      <c r="BA11" s="111">
        <v>0</v>
      </c>
      <c r="BB11" s="111">
        <v>0</v>
      </c>
      <c r="BC11" s="111">
        <v>0</v>
      </c>
      <c r="BD11" s="110" t="s">
        <v>221</v>
      </c>
      <c r="BE11" s="111">
        <v>0</v>
      </c>
      <c r="BF11" s="111">
        <v>0</v>
      </c>
      <c r="BG11" s="110"/>
      <c r="BH11" s="111">
        <v>153.064517389343</v>
      </c>
      <c r="BI11" s="111">
        <v>0</v>
      </c>
      <c r="BJ11" s="110"/>
      <c r="BK11" s="111">
        <v>0</v>
      </c>
      <c r="BL11" s="111">
        <v>0</v>
      </c>
      <c r="BM11" s="111">
        <v>153.064517389343</v>
      </c>
    </row>
    <row r="12" spans="1:65" ht="18.75" customHeight="1">
      <c r="A12" s="108" t="s">
        <v>147</v>
      </c>
      <c r="B12" s="108"/>
      <c r="C12" s="109">
        <v>0</v>
      </c>
      <c r="D12" s="108"/>
      <c r="E12" s="109">
        <v>0</v>
      </c>
      <c r="F12" s="108"/>
      <c r="G12" s="109">
        <v>79.577160919999997</v>
      </c>
      <c r="H12" s="108" t="s">
        <v>221</v>
      </c>
      <c r="I12" s="109">
        <v>0</v>
      </c>
      <c r="J12" s="109">
        <v>0</v>
      </c>
      <c r="K12" s="109">
        <v>0</v>
      </c>
      <c r="L12" s="109">
        <v>0</v>
      </c>
      <c r="M12" s="109">
        <v>0</v>
      </c>
      <c r="N12" s="109">
        <v>0</v>
      </c>
      <c r="O12" s="109">
        <v>0</v>
      </c>
      <c r="P12" s="109">
        <v>0</v>
      </c>
      <c r="Q12" s="108" t="s">
        <v>221</v>
      </c>
      <c r="R12" s="109">
        <v>0</v>
      </c>
      <c r="S12" s="109">
        <v>0</v>
      </c>
      <c r="T12" s="109">
        <v>0</v>
      </c>
      <c r="U12" s="108"/>
      <c r="V12" s="109">
        <v>0</v>
      </c>
      <c r="W12" s="108"/>
      <c r="X12" s="109">
        <v>0</v>
      </c>
      <c r="Y12" s="109">
        <v>0</v>
      </c>
      <c r="Z12" s="109">
        <v>4.6836505674</v>
      </c>
      <c r="AA12" s="108"/>
      <c r="AB12" s="109">
        <v>0</v>
      </c>
      <c r="AC12" s="109">
        <v>0</v>
      </c>
      <c r="AD12" s="109">
        <v>0</v>
      </c>
      <c r="AE12" s="108"/>
      <c r="AF12" s="108"/>
      <c r="AG12" s="108"/>
      <c r="AH12" s="108"/>
      <c r="AI12" s="108"/>
      <c r="AJ12" s="108"/>
      <c r="AK12" s="109">
        <v>0</v>
      </c>
      <c r="AL12" s="109">
        <v>0</v>
      </c>
      <c r="AM12" s="108" t="s">
        <v>221</v>
      </c>
      <c r="AN12" s="108"/>
      <c r="AO12" s="109">
        <v>0</v>
      </c>
      <c r="AP12" s="109">
        <v>0</v>
      </c>
      <c r="AQ12" s="108" t="s">
        <v>221</v>
      </c>
      <c r="AR12" s="109">
        <v>0</v>
      </c>
      <c r="AS12" s="109">
        <v>0</v>
      </c>
      <c r="AT12" s="109">
        <v>0</v>
      </c>
      <c r="AU12" s="109">
        <v>0</v>
      </c>
      <c r="AV12" s="109">
        <v>0</v>
      </c>
      <c r="AW12" s="108" t="s">
        <v>221</v>
      </c>
      <c r="AX12" s="108"/>
      <c r="AY12" s="109">
        <v>0</v>
      </c>
      <c r="AZ12" s="108" t="s">
        <v>221</v>
      </c>
      <c r="BA12" s="109">
        <v>0</v>
      </c>
      <c r="BB12" s="109">
        <v>0</v>
      </c>
      <c r="BC12" s="108" t="s">
        <v>221</v>
      </c>
      <c r="BD12" s="108" t="s">
        <v>221</v>
      </c>
      <c r="BE12" s="109">
        <v>0</v>
      </c>
      <c r="BF12" s="109">
        <v>0</v>
      </c>
      <c r="BG12" s="108"/>
      <c r="BH12" s="109">
        <v>4.6836505674</v>
      </c>
      <c r="BI12" s="109">
        <v>0</v>
      </c>
      <c r="BJ12" s="108"/>
      <c r="BK12" s="109">
        <v>79.577160919999997</v>
      </c>
      <c r="BL12" s="109">
        <v>0</v>
      </c>
      <c r="BM12" s="109">
        <v>84.260811487400005</v>
      </c>
    </row>
    <row r="13" spans="1:65" ht="18.75" customHeight="1">
      <c r="A13" s="108" t="s">
        <v>227</v>
      </c>
      <c r="B13" s="110"/>
      <c r="C13" s="111">
        <v>106.8408</v>
      </c>
      <c r="D13" s="111">
        <v>0</v>
      </c>
      <c r="E13" s="111">
        <v>0</v>
      </c>
      <c r="F13" s="111">
        <v>914.21730000000002</v>
      </c>
      <c r="G13" s="111">
        <v>11.26789739</v>
      </c>
      <c r="H13" s="111">
        <v>769.38946554058396</v>
      </c>
      <c r="I13" s="110" t="s">
        <v>221</v>
      </c>
      <c r="J13" s="111">
        <v>0</v>
      </c>
      <c r="K13" s="111">
        <v>0</v>
      </c>
      <c r="L13" s="111">
        <v>0</v>
      </c>
      <c r="M13" s="111">
        <v>17.155951651046699</v>
      </c>
      <c r="N13" s="111">
        <v>673.86545561472894</v>
      </c>
      <c r="O13" s="111">
        <v>9.5913900000000005</v>
      </c>
      <c r="P13" s="111">
        <v>160.39475100000001</v>
      </c>
      <c r="Q13" s="111">
        <v>1783.4340773117201</v>
      </c>
      <c r="R13" s="111">
        <v>2184.1659</v>
      </c>
      <c r="S13" s="111">
        <v>0</v>
      </c>
      <c r="T13" s="111">
        <v>0</v>
      </c>
      <c r="U13" s="110"/>
      <c r="V13" s="111">
        <v>0.19747617026203099</v>
      </c>
      <c r="W13" s="111">
        <v>0.112967613710464</v>
      </c>
      <c r="X13" s="111">
        <v>56.543742055691098</v>
      </c>
      <c r="Y13" s="110" t="s">
        <v>221</v>
      </c>
      <c r="Z13" s="111">
        <v>894.9829535307</v>
      </c>
      <c r="AA13" s="111">
        <v>5764.0169098143197</v>
      </c>
      <c r="AB13" s="111">
        <v>0</v>
      </c>
      <c r="AC13" s="111">
        <v>2538.6217929999998</v>
      </c>
      <c r="AD13" s="111">
        <v>0</v>
      </c>
      <c r="AE13" s="110"/>
      <c r="AF13" s="110"/>
      <c r="AG13" s="110"/>
      <c r="AH13" s="110"/>
      <c r="AI13" s="110" t="s">
        <v>221</v>
      </c>
      <c r="AJ13" s="111">
        <v>102.233333</v>
      </c>
      <c r="AK13" s="111">
        <v>0</v>
      </c>
      <c r="AL13" s="111">
        <v>0</v>
      </c>
      <c r="AM13" s="111">
        <v>19596.788100000002</v>
      </c>
      <c r="AN13" s="110"/>
      <c r="AO13" s="110" t="s">
        <v>221</v>
      </c>
      <c r="AP13" s="111">
        <v>15.4539233576642</v>
      </c>
      <c r="AQ13" s="110" t="s">
        <v>221</v>
      </c>
      <c r="AR13" s="111">
        <v>5.8841520234690501</v>
      </c>
      <c r="AS13" s="111">
        <v>0</v>
      </c>
      <c r="AT13" s="111">
        <v>0</v>
      </c>
      <c r="AU13" s="111">
        <v>13.937868</v>
      </c>
      <c r="AV13" s="111">
        <v>94.551828649635794</v>
      </c>
      <c r="AW13" s="110" t="s">
        <v>221</v>
      </c>
      <c r="AX13" s="111">
        <v>0</v>
      </c>
      <c r="AY13" s="111">
        <v>893.67422381924905</v>
      </c>
      <c r="AZ13" s="111">
        <v>4535.8517844505104</v>
      </c>
      <c r="BA13" s="111">
        <v>832.06737065941604</v>
      </c>
      <c r="BB13" s="111">
        <v>26</v>
      </c>
      <c r="BC13" s="110" t="s">
        <v>221</v>
      </c>
      <c r="BD13" s="111">
        <v>79989</v>
      </c>
      <c r="BE13" s="111">
        <v>888.61111271510697</v>
      </c>
      <c r="BF13" s="111">
        <v>9072.0281683549092</v>
      </c>
      <c r="BG13" s="110"/>
      <c r="BH13" s="111">
        <v>31832.549074543102</v>
      </c>
      <c r="BI13" s="111">
        <v>79989</v>
      </c>
      <c r="BJ13" s="110"/>
      <c r="BK13" s="111">
        <v>11.26789739</v>
      </c>
      <c r="BL13" s="111">
        <v>196.785161649636</v>
      </c>
      <c r="BM13" s="111">
        <v>121990.24141465301</v>
      </c>
    </row>
    <row r="14" spans="1:65" ht="18.75" customHeight="1">
      <c r="A14" s="108" t="s">
        <v>148</v>
      </c>
      <c r="B14" s="108"/>
      <c r="C14" s="108"/>
      <c r="D14" s="108"/>
      <c r="E14" s="109">
        <v>0</v>
      </c>
      <c r="F14" s="109">
        <v>862.73946000000001</v>
      </c>
      <c r="G14" s="109">
        <v>2000.4361349999999</v>
      </c>
      <c r="H14" s="108" t="s">
        <v>221</v>
      </c>
      <c r="I14" s="109">
        <v>0</v>
      </c>
      <c r="J14" s="109">
        <v>0</v>
      </c>
      <c r="K14" s="109">
        <v>61.731102252885698</v>
      </c>
      <c r="L14" s="108" t="s">
        <v>221</v>
      </c>
      <c r="M14" s="109">
        <v>6.8986160988000398</v>
      </c>
      <c r="N14" s="109">
        <v>408.566667755742</v>
      </c>
      <c r="O14" s="108" t="s">
        <v>221</v>
      </c>
      <c r="P14" s="109">
        <v>71.255528999999996</v>
      </c>
      <c r="Q14" s="109">
        <v>656.92529242872104</v>
      </c>
      <c r="R14" s="109">
        <v>9043.8309000000008</v>
      </c>
      <c r="S14" s="109">
        <v>398.06938548720001</v>
      </c>
      <c r="T14" s="109">
        <v>0</v>
      </c>
      <c r="U14" s="108"/>
      <c r="V14" s="109">
        <v>29.277528653571601</v>
      </c>
      <c r="W14" s="108"/>
      <c r="X14" s="109">
        <v>0</v>
      </c>
      <c r="Y14" s="108" t="s">
        <v>221</v>
      </c>
      <c r="Z14" s="109">
        <v>815.13140348879995</v>
      </c>
      <c r="AA14" s="108" t="s">
        <v>221</v>
      </c>
      <c r="AB14" s="109">
        <v>0</v>
      </c>
      <c r="AC14" s="109">
        <v>68.522000000000006</v>
      </c>
      <c r="AD14" s="109">
        <v>0.36423</v>
      </c>
      <c r="AE14" s="108"/>
      <c r="AF14" s="108" t="s">
        <v>221</v>
      </c>
      <c r="AG14" s="108" t="s">
        <v>221</v>
      </c>
      <c r="AH14" s="109">
        <v>0</v>
      </c>
      <c r="AI14" s="108" t="s">
        <v>221</v>
      </c>
      <c r="AJ14" s="109">
        <v>44.689323000000002</v>
      </c>
      <c r="AK14" s="109">
        <v>136.39680000000001</v>
      </c>
      <c r="AL14" s="109">
        <v>0</v>
      </c>
      <c r="AM14" s="109">
        <v>5264.70183</v>
      </c>
      <c r="AN14" s="108"/>
      <c r="AO14" s="108" t="s">
        <v>221</v>
      </c>
      <c r="AP14" s="109">
        <v>268.30520072992698</v>
      </c>
      <c r="AQ14" s="108" t="s">
        <v>221</v>
      </c>
      <c r="AR14" s="109">
        <v>143.84848578793799</v>
      </c>
      <c r="AS14" s="109">
        <v>0.40280195699999999</v>
      </c>
      <c r="AT14" s="109">
        <v>8.3772900000000003</v>
      </c>
      <c r="AU14" s="109">
        <v>68.429104199999998</v>
      </c>
      <c r="AV14" s="109">
        <v>1662.3852101943301</v>
      </c>
      <c r="AW14" s="108" t="s">
        <v>221</v>
      </c>
      <c r="AX14" s="108"/>
      <c r="AY14" s="109">
        <v>412.19657213763202</v>
      </c>
      <c r="AZ14" s="109">
        <v>2458.6735416034799</v>
      </c>
      <c r="BA14" s="109">
        <v>0</v>
      </c>
      <c r="BB14" s="109">
        <v>2</v>
      </c>
      <c r="BC14" s="109">
        <v>206.0256</v>
      </c>
      <c r="BD14" s="109">
        <v>351</v>
      </c>
      <c r="BE14" s="109">
        <v>0</v>
      </c>
      <c r="BF14" s="109">
        <v>68.522000000000006</v>
      </c>
      <c r="BG14" s="108"/>
      <c r="BH14" s="109">
        <v>21187.7505415817</v>
      </c>
      <c r="BI14" s="109">
        <v>487.39679999999998</v>
      </c>
      <c r="BJ14" s="108"/>
      <c r="BK14" s="109">
        <v>2000.4361349999999</v>
      </c>
      <c r="BL14" s="109">
        <v>1707.0745331943299</v>
      </c>
      <c r="BM14" s="109">
        <v>25451.180009775999</v>
      </c>
    </row>
    <row r="15" spans="1:65" ht="18.75" customHeight="1">
      <c r="A15" s="108" t="s">
        <v>228</v>
      </c>
      <c r="B15" s="110"/>
      <c r="C15" s="110" t="s">
        <v>221</v>
      </c>
      <c r="D15" s="110"/>
      <c r="E15" s="111">
        <v>0</v>
      </c>
      <c r="F15" s="111">
        <v>0</v>
      </c>
      <c r="G15" s="111">
        <v>2.203579E-2</v>
      </c>
      <c r="H15" s="110" t="s">
        <v>221</v>
      </c>
      <c r="I15" s="111">
        <v>0</v>
      </c>
      <c r="J15" s="111">
        <v>0</v>
      </c>
      <c r="K15" s="111">
        <v>0</v>
      </c>
      <c r="L15" s="111">
        <v>0</v>
      </c>
      <c r="M15" s="111">
        <v>0</v>
      </c>
      <c r="N15" s="111">
        <v>0.81680661286633804</v>
      </c>
      <c r="O15" s="110" t="s">
        <v>221</v>
      </c>
      <c r="P15" s="110" t="s">
        <v>221</v>
      </c>
      <c r="Q15" s="110" t="s">
        <v>221</v>
      </c>
      <c r="R15" s="111">
        <v>112.9113</v>
      </c>
      <c r="S15" s="111">
        <v>0</v>
      </c>
      <c r="T15" s="111">
        <v>0</v>
      </c>
      <c r="U15" s="110"/>
      <c r="V15" s="111">
        <v>0</v>
      </c>
      <c r="W15" s="110"/>
      <c r="X15" s="111">
        <v>0</v>
      </c>
      <c r="Y15" s="111">
        <v>0</v>
      </c>
      <c r="Z15" s="111">
        <v>12.1201138377</v>
      </c>
      <c r="AA15" s="110"/>
      <c r="AB15" s="111">
        <v>3.4039999999999999</v>
      </c>
      <c r="AC15" s="111">
        <v>0</v>
      </c>
      <c r="AD15" s="111">
        <v>0</v>
      </c>
      <c r="AE15" s="110"/>
      <c r="AF15" s="110" t="s">
        <v>221</v>
      </c>
      <c r="AG15" s="110" t="s">
        <v>221</v>
      </c>
      <c r="AH15" s="110"/>
      <c r="AI15" s="110"/>
      <c r="AJ15" s="110"/>
      <c r="AK15" s="111">
        <v>0</v>
      </c>
      <c r="AL15" s="111">
        <v>0</v>
      </c>
      <c r="AM15" s="111">
        <v>8.9843399999999995</v>
      </c>
      <c r="AN15" s="110"/>
      <c r="AO15" s="111">
        <v>0</v>
      </c>
      <c r="AP15" s="111">
        <v>0</v>
      </c>
      <c r="AQ15" s="110" t="s">
        <v>221</v>
      </c>
      <c r="AR15" s="111">
        <v>18.835395750951299</v>
      </c>
      <c r="AS15" s="111">
        <v>0</v>
      </c>
      <c r="AT15" s="111">
        <v>0</v>
      </c>
      <c r="AU15" s="111">
        <v>0</v>
      </c>
      <c r="AV15" s="111">
        <v>0</v>
      </c>
      <c r="AW15" s="110" t="s">
        <v>221</v>
      </c>
      <c r="AX15" s="110"/>
      <c r="AY15" s="111">
        <v>0</v>
      </c>
      <c r="AZ15" s="110" t="s">
        <v>221</v>
      </c>
      <c r="BA15" s="111">
        <v>0</v>
      </c>
      <c r="BB15" s="111">
        <v>252</v>
      </c>
      <c r="BC15" s="110" t="s">
        <v>221</v>
      </c>
      <c r="BD15" s="110" t="s">
        <v>221</v>
      </c>
      <c r="BE15" s="111">
        <v>3.4039999999999999</v>
      </c>
      <c r="BF15" s="111">
        <v>0</v>
      </c>
      <c r="BG15" s="110"/>
      <c r="BH15" s="111">
        <v>405.667956201518</v>
      </c>
      <c r="BI15" s="111">
        <v>0</v>
      </c>
      <c r="BJ15" s="110"/>
      <c r="BK15" s="111">
        <v>2.203579E-2</v>
      </c>
      <c r="BL15" s="111">
        <v>0</v>
      </c>
      <c r="BM15" s="111">
        <v>409.09399199151801</v>
      </c>
    </row>
    <row r="16" spans="1:65" ht="18.75" customHeight="1">
      <c r="A16" s="108" t="s">
        <v>229</v>
      </c>
      <c r="B16" s="108"/>
      <c r="C16" s="108" t="s">
        <v>221</v>
      </c>
      <c r="D16" s="108"/>
      <c r="E16" s="109">
        <v>0</v>
      </c>
      <c r="F16" s="109">
        <v>365.20128</v>
      </c>
      <c r="G16" s="109">
        <v>87.426497900000001</v>
      </c>
      <c r="H16" s="108" t="s">
        <v>221</v>
      </c>
      <c r="I16" s="109">
        <v>0</v>
      </c>
      <c r="J16" s="109">
        <v>0</v>
      </c>
      <c r="K16" s="109">
        <v>0</v>
      </c>
      <c r="L16" s="108" t="s">
        <v>221</v>
      </c>
      <c r="M16" s="109">
        <v>0</v>
      </c>
      <c r="N16" s="109">
        <v>0</v>
      </c>
      <c r="O16" s="109">
        <v>0</v>
      </c>
      <c r="P16" s="109">
        <v>0</v>
      </c>
      <c r="Q16" s="109">
        <v>2.0793977427999999</v>
      </c>
      <c r="R16" s="109">
        <v>9.7127999999999997</v>
      </c>
      <c r="S16" s="109">
        <v>0</v>
      </c>
      <c r="T16" s="109">
        <v>0</v>
      </c>
      <c r="U16" s="108"/>
      <c r="V16" s="109">
        <v>0</v>
      </c>
      <c r="W16" s="108"/>
      <c r="X16" s="109">
        <v>0</v>
      </c>
      <c r="Y16" s="109">
        <v>0</v>
      </c>
      <c r="Z16" s="109">
        <v>25.9193898945</v>
      </c>
      <c r="AA16" s="108" t="s">
        <v>221</v>
      </c>
      <c r="AB16" s="109">
        <v>0</v>
      </c>
      <c r="AC16" s="109">
        <v>0</v>
      </c>
      <c r="AD16" s="109">
        <v>0</v>
      </c>
      <c r="AE16" s="108"/>
      <c r="AF16" s="108"/>
      <c r="AG16" s="108"/>
      <c r="AH16" s="108"/>
      <c r="AI16" s="108"/>
      <c r="AJ16" s="109">
        <v>16.519766000000001</v>
      </c>
      <c r="AK16" s="109">
        <v>0</v>
      </c>
      <c r="AL16" s="109">
        <v>0</v>
      </c>
      <c r="AM16" s="108" t="s">
        <v>221</v>
      </c>
      <c r="AN16" s="108"/>
      <c r="AO16" s="109">
        <v>0</v>
      </c>
      <c r="AP16" s="109">
        <v>26.174726277372301</v>
      </c>
      <c r="AQ16" s="108" t="s">
        <v>221</v>
      </c>
      <c r="AR16" s="109">
        <v>4.51330101165901</v>
      </c>
      <c r="AS16" s="109">
        <v>0</v>
      </c>
      <c r="AT16" s="109">
        <v>0</v>
      </c>
      <c r="AU16" s="109">
        <v>0</v>
      </c>
      <c r="AV16" s="109">
        <v>0</v>
      </c>
      <c r="AW16" s="108" t="s">
        <v>221</v>
      </c>
      <c r="AX16" s="108"/>
      <c r="AY16" s="109">
        <v>0</v>
      </c>
      <c r="AZ16" s="108" t="s">
        <v>221</v>
      </c>
      <c r="BA16" s="109">
        <v>0</v>
      </c>
      <c r="BB16" s="109">
        <v>0</v>
      </c>
      <c r="BC16" s="109">
        <v>7.80400000000001</v>
      </c>
      <c r="BD16" s="108" t="s">
        <v>221</v>
      </c>
      <c r="BE16" s="109">
        <v>0</v>
      </c>
      <c r="BF16" s="109">
        <v>0</v>
      </c>
      <c r="BG16" s="108"/>
      <c r="BH16" s="109">
        <v>441.404894926331</v>
      </c>
      <c r="BI16" s="109">
        <v>0</v>
      </c>
      <c r="BJ16" s="108"/>
      <c r="BK16" s="109">
        <v>87.426497900000001</v>
      </c>
      <c r="BL16" s="109">
        <v>16.519766000000001</v>
      </c>
      <c r="BM16" s="109">
        <v>545.35115882633102</v>
      </c>
    </row>
    <row r="17" spans="1:65" ht="18.75" customHeight="1">
      <c r="A17" s="108" t="s">
        <v>230</v>
      </c>
      <c r="B17" s="110"/>
      <c r="C17" s="111">
        <v>0</v>
      </c>
      <c r="D17" s="110"/>
      <c r="E17" s="111">
        <v>0</v>
      </c>
      <c r="F17" s="111">
        <v>0</v>
      </c>
      <c r="G17" s="111">
        <v>9.1979999999999996E-3</v>
      </c>
      <c r="H17" s="110" t="s">
        <v>221</v>
      </c>
      <c r="I17" s="111">
        <v>0</v>
      </c>
      <c r="J17" s="111">
        <v>0</v>
      </c>
      <c r="K17" s="111">
        <v>3.0305721331822602</v>
      </c>
      <c r="L17" s="110" t="s">
        <v>221</v>
      </c>
      <c r="M17" s="111">
        <v>0</v>
      </c>
      <c r="N17" s="111">
        <v>3.7573104191851501</v>
      </c>
      <c r="O17" s="111">
        <v>0</v>
      </c>
      <c r="P17" s="111">
        <v>0</v>
      </c>
      <c r="Q17" s="110" t="s">
        <v>221</v>
      </c>
      <c r="R17" s="111">
        <v>57.0627</v>
      </c>
      <c r="S17" s="111">
        <v>0</v>
      </c>
      <c r="T17" s="111">
        <v>0</v>
      </c>
      <c r="U17" s="110"/>
      <c r="V17" s="111">
        <v>0</v>
      </c>
      <c r="W17" s="110"/>
      <c r="X17" s="111">
        <v>4761.9746887409901</v>
      </c>
      <c r="Y17" s="111">
        <v>0</v>
      </c>
      <c r="Z17" s="111">
        <v>0</v>
      </c>
      <c r="AA17" s="110" t="s">
        <v>221</v>
      </c>
      <c r="AB17" s="111">
        <v>0</v>
      </c>
      <c r="AC17" s="111">
        <v>95.453999999999994</v>
      </c>
      <c r="AD17" s="111">
        <v>0</v>
      </c>
      <c r="AE17" s="111">
        <v>165.391096311475</v>
      </c>
      <c r="AF17" s="110"/>
      <c r="AG17" s="110"/>
      <c r="AH17" s="110"/>
      <c r="AI17" s="110"/>
      <c r="AJ17" s="111">
        <v>3.3234029999999999</v>
      </c>
      <c r="AK17" s="111">
        <v>0</v>
      </c>
      <c r="AL17" s="111">
        <v>0</v>
      </c>
      <c r="AM17" s="111">
        <v>130.39434</v>
      </c>
      <c r="AN17" s="110"/>
      <c r="AO17" s="111">
        <v>0</v>
      </c>
      <c r="AP17" s="111">
        <v>2.8512773722627699E-2</v>
      </c>
      <c r="AQ17" s="110" t="s">
        <v>221</v>
      </c>
      <c r="AR17" s="110" t="s">
        <v>221</v>
      </c>
      <c r="AS17" s="111">
        <v>0</v>
      </c>
      <c r="AT17" s="111">
        <v>0</v>
      </c>
      <c r="AU17" s="111">
        <v>0</v>
      </c>
      <c r="AV17" s="111">
        <v>0.86348701963137697</v>
      </c>
      <c r="AW17" s="110" t="s">
        <v>221</v>
      </c>
      <c r="AX17" s="110"/>
      <c r="AY17" s="111">
        <v>0</v>
      </c>
      <c r="AZ17" s="110" t="s">
        <v>221</v>
      </c>
      <c r="BA17" s="111">
        <v>0</v>
      </c>
      <c r="BB17" s="111">
        <v>3</v>
      </c>
      <c r="BC17" s="110" t="s">
        <v>221</v>
      </c>
      <c r="BD17" s="110" t="s">
        <v>221</v>
      </c>
      <c r="BE17" s="111">
        <v>4761.9746887409901</v>
      </c>
      <c r="BF17" s="111">
        <v>95.453999999999994</v>
      </c>
      <c r="BG17" s="111">
        <v>165.391096311475</v>
      </c>
      <c r="BH17" s="111">
        <v>197.27343532609001</v>
      </c>
      <c r="BI17" s="111">
        <v>0</v>
      </c>
      <c r="BJ17" s="110"/>
      <c r="BK17" s="111">
        <v>9.1979999999999996E-3</v>
      </c>
      <c r="BL17" s="111">
        <v>4.1868900196313801</v>
      </c>
      <c r="BM17" s="111">
        <v>5224.2893083981899</v>
      </c>
    </row>
    <row r="18" spans="1:65" ht="18.75" customHeight="1">
      <c r="A18" s="108" t="s">
        <v>149</v>
      </c>
      <c r="B18" s="108"/>
      <c r="C18" s="109">
        <v>0</v>
      </c>
      <c r="D18" s="108"/>
      <c r="E18" s="109">
        <v>0</v>
      </c>
      <c r="F18" s="108"/>
      <c r="G18" s="109">
        <v>3.3523900000000002E-2</v>
      </c>
      <c r="H18" s="108" t="s">
        <v>221</v>
      </c>
      <c r="I18" s="109">
        <v>0</v>
      </c>
      <c r="J18" s="109">
        <v>0</v>
      </c>
      <c r="K18" s="109">
        <v>0</v>
      </c>
      <c r="L18" s="109">
        <v>0</v>
      </c>
      <c r="M18" s="109">
        <v>0</v>
      </c>
      <c r="N18" s="109">
        <v>1.4702519031594099</v>
      </c>
      <c r="O18" s="109">
        <v>0</v>
      </c>
      <c r="P18" s="109">
        <v>0</v>
      </c>
      <c r="Q18" s="108" t="s">
        <v>221</v>
      </c>
      <c r="R18" s="109">
        <v>13.3551</v>
      </c>
      <c r="S18" s="109">
        <v>0</v>
      </c>
      <c r="T18" s="109">
        <v>0</v>
      </c>
      <c r="U18" s="108"/>
      <c r="V18" s="109">
        <v>0</v>
      </c>
      <c r="W18" s="108"/>
      <c r="X18" s="109">
        <v>21.995373550286999</v>
      </c>
      <c r="Y18" s="109">
        <v>0</v>
      </c>
      <c r="Z18" s="109">
        <v>7.3504042199999994E-2</v>
      </c>
      <c r="AA18" s="108" t="s">
        <v>221</v>
      </c>
      <c r="AB18" s="109">
        <v>0</v>
      </c>
      <c r="AC18" s="109">
        <v>103.322782</v>
      </c>
      <c r="AD18" s="109">
        <v>0</v>
      </c>
      <c r="AE18" s="108"/>
      <c r="AF18" s="108"/>
      <c r="AG18" s="108"/>
      <c r="AH18" s="108"/>
      <c r="AI18" s="108"/>
      <c r="AJ18" s="109">
        <v>2.1194320000000002</v>
      </c>
      <c r="AK18" s="109">
        <v>0</v>
      </c>
      <c r="AL18" s="109">
        <v>0</v>
      </c>
      <c r="AM18" s="109">
        <v>10.319850000000001</v>
      </c>
      <c r="AN18" s="109">
        <v>0</v>
      </c>
      <c r="AO18" s="109">
        <v>0</v>
      </c>
      <c r="AP18" s="109">
        <v>0</v>
      </c>
      <c r="AQ18" s="108" t="s">
        <v>221</v>
      </c>
      <c r="AR18" s="109">
        <v>5.1775123359356003E-2</v>
      </c>
      <c r="AS18" s="109">
        <v>0</v>
      </c>
      <c r="AT18" s="109">
        <v>0</v>
      </c>
      <c r="AU18" s="109">
        <v>0</v>
      </c>
      <c r="AV18" s="109">
        <v>0</v>
      </c>
      <c r="AW18" s="108" t="s">
        <v>221</v>
      </c>
      <c r="AX18" s="109">
        <v>0</v>
      </c>
      <c r="AY18" s="109">
        <v>0</v>
      </c>
      <c r="AZ18" s="109">
        <v>71.4801334546558</v>
      </c>
      <c r="BA18" s="109">
        <v>3.1589918099999998</v>
      </c>
      <c r="BB18" s="109">
        <v>1</v>
      </c>
      <c r="BC18" s="109">
        <v>54.628</v>
      </c>
      <c r="BD18" s="108" t="s">
        <v>221</v>
      </c>
      <c r="BE18" s="109">
        <v>25.154365360286999</v>
      </c>
      <c r="BF18" s="109">
        <v>103.322782</v>
      </c>
      <c r="BG18" s="108"/>
      <c r="BH18" s="109">
        <v>152.37861452337501</v>
      </c>
      <c r="BI18" s="109">
        <v>0</v>
      </c>
      <c r="BJ18" s="108"/>
      <c r="BK18" s="109">
        <v>3.3523900000000002E-2</v>
      </c>
      <c r="BL18" s="109">
        <v>2.1194320000000002</v>
      </c>
      <c r="BM18" s="109">
        <v>283.00871778366201</v>
      </c>
    </row>
    <row r="19" spans="1:65" ht="18.75" customHeight="1">
      <c r="A19" s="108" t="s">
        <v>231</v>
      </c>
      <c r="B19" s="110"/>
      <c r="C19" s="110" t="s">
        <v>221</v>
      </c>
      <c r="D19" s="110"/>
      <c r="E19" s="111">
        <v>0</v>
      </c>
      <c r="F19" s="110"/>
      <c r="G19" s="111">
        <v>133.67612493999999</v>
      </c>
      <c r="H19" s="110" t="s">
        <v>221</v>
      </c>
      <c r="I19" s="111">
        <v>0</v>
      </c>
      <c r="J19" s="111">
        <v>0</v>
      </c>
      <c r="K19" s="111">
        <v>0</v>
      </c>
      <c r="L19" s="111">
        <v>0</v>
      </c>
      <c r="M19" s="111">
        <v>0</v>
      </c>
      <c r="N19" s="111">
        <v>0</v>
      </c>
      <c r="O19" s="111">
        <v>0</v>
      </c>
      <c r="P19" s="111">
        <v>0</v>
      </c>
      <c r="Q19" s="110" t="s">
        <v>221</v>
      </c>
      <c r="R19" s="111">
        <v>0</v>
      </c>
      <c r="S19" s="111">
        <v>0</v>
      </c>
      <c r="T19" s="111">
        <v>0</v>
      </c>
      <c r="U19" s="110"/>
      <c r="V19" s="111">
        <v>0</v>
      </c>
      <c r="W19" s="110"/>
      <c r="X19" s="111">
        <v>0</v>
      </c>
      <c r="Y19" s="110" t="s">
        <v>221</v>
      </c>
      <c r="Z19" s="111">
        <v>0</v>
      </c>
      <c r="AA19" s="110"/>
      <c r="AB19" s="111">
        <v>0</v>
      </c>
      <c r="AC19" s="111">
        <v>0</v>
      </c>
      <c r="AD19" s="111">
        <v>0</v>
      </c>
      <c r="AE19" s="110"/>
      <c r="AF19" s="110"/>
      <c r="AG19" s="110"/>
      <c r="AH19" s="110"/>
      <c r="AI19" s="110" t="s">
        <v>221</v>
      </c>
      <c r="AJ19" s="110"/>
      <c r="AK19" s="111">
        <v>0</v>
      </c>
      <c r="AL19" s="111">
        <v>0</v>
      </c>
      <c r="AM19" s="110" t="s">
        <v>221</v>
      </c>
      <c r="AN19" s="110"/>
      <c r="AO19" s="111">
        <v>0</v>
      </c>
      <c r="AP19" s="111">
        <v>0</v>
      </c>
      <c r="AQ19" s="110" t="s">
        <v>221</v>
      </c>
      <c r="AR19" s="111">
        <v>0</v>
      </c>
      <c r="AS19" s="111">
        <v>0</v>
      </c>
      <c r="AT19" s="111">
        <v>0</v>
      </c>
      <c r="AU19" s="111">
        <v>0</v>
      </c>
      <c r="AV19" s="111">
        <v>0</v>
      </c>
      <c r="AW19" s="110" t="s">
        <v>221</v>
      </c>
      <c r="AX19" s="110"/>
      <c r="AY19" s="111">
        <v>0</v>
      </c>
      <c r="AZ19" s="110" t="s">
        <v>221</v>
      </c>
      <c r="BA19" s="111">
        <v>0</v>
      </c>
      <c r="BB19" s="111">
        <v>0</v>
      </c>
      <c r="BC19" s="111">
        <v>28.0944</v>
      </c>
      <c r="BD19" s="111">
        <v>1194</v>
      </c>
      <c r="BE19" s="111">
        <v>0</v>
      </c>
      <c r="BF19" s="111">
        <v>0</v>
      </c>
      <c r="BG19" s="110"/>
      <c r="BH19" s="111">
        <v>28.0944</v>
      </c>
      <c r="BI19" s="111">
        <v>1194</v>
      </c>
      <c r="BJ19" s="110"/>
      <c r="BK19" s="111">
        <v>133.67612493999999</v>
      </c>
      <c r="BL19" s="111">
        <v>0</v>
      </c>
      <c r="BM19" s="111">
        <v>1355.7705249400001</v>
      </c>
    </row>
    <row r="20" spans="1:65" ht="18.75" customHeight="1">
      <c r="A20" s="108" t="s">
        <v>150</v>
      </c>
      <c r="B20" s="108"/>
      <c r="C20" s="109">
        <v>135.97919999999999</v>
      </c>
      <c r="D20" s="108"/>
      <c r="E20" s="108"/>
      <c r="F20" s="109">
        <v>0</v>
      </c>
      <c r="G20" s="109">
        <v>7.0149399999999999E-3</v>
      </c>
      <c r="H20" s="108" t="s">
        <v>221</v>
      </c>
      <c r="I20" s="109">
        <v>0</v>
      </c>
      <c r="J20" s="109">
        <v>0</v>
      </c>
      <c r="K20" s="109">
        <v>0</v>
      </c>
      <c r="L20" s="109">
        <v>0</v>
      </c>
      <c r="M20" s="108" t="s">
        <v>221</v>
      </c>
      <c r="N20" s="109">
        <v>0.16336132257326799</v>
      </c>
      <c r="O20" s="109">
        <v>49.778100000000002</v>
      </c>
      <c r="P20" s="109">
        <v>42.772742999999998</v>
      </c>
      <c r="Q20" s="108" t="s">
        <v>221</v>
      </c>
      <c r="R20" s="109">
        <v>71.631900000000002</v>
      </c>
      <c r="S20" s="109">
        <v>0</v>
      </c>
      <c r="T20" s="109">
        <v>0</v>
      </c>
      <c r="U20" s="108"/>
      <c r="V20" s="109">
        <v>0</v>
      </c>
      <c r="W20" s="108"/>
      <c r="X20" s="109">
        <v>0</v>
      </c>
      <c r="Y20" s="109">
        <v>0</v>
      </c>
      <c r="Z20" s="109">
        <v>0.13987281870000001</v>
      </c>
      <c r="AA20" s="108"/>
      <c r="AB20" s="109">
        <v>0.94699999999999995</v>
      </c>
      <c r="AC20" s="109">
        <v>0</v>
      </c>
      <c r="AD20" s="109">
        <v>0</v>
      </c>
      <c r="AE20" s="108"/>
      <c r="AF20" s="108" t="s">
        <v>221</v>
      </c>
      <c r="AG20" s="109">
        <v>38.3978581745165</v>
      </c>
      <c r="AH20" s="108"/>
      <c r="AI20" s="108" t="s">
        <v>221</v>
      </c>
      <c r="AJ20" s="108"/>
      <c r="AK20" s="109">
        <v>0</v>
      </c>
      <c r="AL20" s="109">
        <v>0</v>
      </c>
      <c r="AM20" s="108" t="s">
        <v>221</v>
      </c>
      <c r="AN20" s="108"/>
      <c r="AO20" s="109">
        <v>0</v>
      </c>
      <c r="AP20" s="109">
        <v>60.931797445255498</v>
      </c>
      <c r="AQ20" s="108" t="s">
        <v>221</v>
      </c>
      <c r="AR20" s="109">
        <v>290.93829055129601</v>
      </c>
      <c r="AS20" s="109">
        <v>0</v>
      </c>
      <c r="AT20" s="109">
        <v>0.24282000000000001</v>
      </c>
      <c r="AU20" s="109">
        <v>1.5479775</v>
      </c>
      <c r="AV20" s="109">
        <v>0</v>
      </c>
      <c r="AW20" s="108" t="s">
        <v>221</v>
      </c>
      <c r="AX20" s="108"/>
      <c r="AY20" s="109">
        <v>0</v>
      </c>
      <c r="AZ20" s="108" t="s">
        <v>221</v>
      </c>
      <c r="BA20" s="109">
        <v>0</v>
      </c>
      <c r="BB20" s="109">
        <v>1</v>
      </c>
      <c r="BC20" s="108" t="s">
        <v>221</v>
      </c>
      <c r="BD20" s="108" t="s">
        <v>221</v>
      </c>
      <c r="BE20" s="109">
        <v>0.94699999999999995</v>
      </c>
      <c r="BF20" s="109">
        <v>0</v>
      </c>
      <c r="BG20" s="108"/>
      <c r="BH20" s="109">
        <v>693.52392081234098</v>
      </c>
      <c r="BI20" s="109">
        <v>0</v>
      </c>
      <c r="BJ20" s="108"/>
      <c r="BK20" s="109">
        <v>7.0149399999999999E-3</v>
      </c>
      <c r="BL20" s="109">
        <v>0</v>
      </c>
      <c r="BM20" s="109">
        <v>694.47793575234095</v>
      </c>
    </row>
    <row r="21" spans="1:65" ht="18.75" customHeight="1">
      <c r="A21" s="108" t="s">
        <v>135</v>
      </c>
      <c r="B21" s="110"/>
      <c r="C21" s="111">
        <v>231.8931</v>
      </c>
      <c r="D21" s="111">
        <v>0</v>
      </c>
      <c r="E21" s="111">
        <v>0</v>
      </c>
      <c r="F21" s="110"/>
      <c r="G21" s="111">
        <v>233.00469953000001</v>
      </c>
      <c r="H21" s="110" t="s">
        <v>221</v>
      </c>
      <c r="I21" s="111">
        <v>0</v>
      </c>
      <c r="J21" s="111">
        <v>0</v>
      </c>
      <c r="K21" s="111">
        <v>0</v>
      </c>
      <c r="L21" s="111">
        <v>0</v>
      </c>
      <c r="M21" s="111">
        <v>32.488000350354703</v>
      </c>
      <c r="N21" s="111">
        <v>509.19724246087497</v>
      </c>
      <c r="O21" s="110" t="s">
        <v>221</v>
      </c>
      <c r="P21" s="111">
        <v>1306.6899701869499</v>
      </c>
      <c r="Q21" s="111">
        <v>29833.909670946701</v>
      </c>
      <c r="R21" s="111">
        <v>12816.0396</v>
      </c>
      <c r="S21" s="111">
        <v>0</v>
      </c>
      <c r="T21" s="111">
        <v>0</v>
      </c>
      <c r="U21" s="110"/>
      <c r="V21" s="111">
        <v>14.9375525797862</v>
      </c>
      <c r="W21" s="111">
        <v>0.38863907872340397</v>
      </c>
      <c r="X21" s="111">
        <v>43.327570008605498</v>
      </c>
      <c r="Y21" s="111">
        <v>92.271600000000007</v>
      </c>
      <c r="Z21" s="111">
        <v>4536.3629231199002</v>
      </c>
      <c r="AA21" s="111">
        <v>1108.2062334217501</v>
      </c>
      <c r="AB21" s="111">
        <v>0</v>
      </c>
      <c r="AC21" s="111">
        <v>183.315</v>
      </c>
      <c r="AD21" s="111">
        <v>0</v>
      </c>
      <c r="AE21" s="110"/>
      <c r="AF21" s="110"/>
      <c r="AG21" s="110" t="s">
        <v>221</v>
      </c>
      <c r="AH21" s="110"/>
      <c r="AI21" s="110" t="s">
        <v>221</v>
      </c>
      <c r="AJ21" s="111">
        <v>0.16661899999999999</v>
      </c>
      <c r="AK21" s="111">
        <v>0</v>
      </c>
      <c r="AL21" s="111">
        <v>0</v>
      </c>
      <c r="AM21" s="111">
        <v>44611.254630000003</v>
      </c>
      <c r="AN21" s="110"/>
      <c r="AO21" s="111">
        <v>0</v>
      </c>
      <c r="AP21" s="111">
        <v>131.47239963503699</v>
      </c>
      <c r="AQ21" s="110" t="s">
        <v>221</v>
      </c>
      <c r="AR21" s="111">
        <v>387.450001799988</v>
      </c>
      <c r="AS21" s="111">
        <v>0</v>
      </c>
      <c r="AT21" s="111">
        <v>40.672350000000002</v>
      </c>
      <c r="AU21" s="111">
        <v>2.5957458</v>
      </c>
      <c r="AV21" s="111">
        <v>68.215474550878795</v>
      </c>
      <c r="AW21" s="110" t="s">
        <v>221</v>
      </c>
      <c r="AX21" s="110"/>
      <c r="AY21" s="111">
        <v>2097.1744694051599</v>
      </c>
      <c r="AZ21" s="111">
        <v>2115.96805176423</v>
      </c>
      <c r="BA21" s="111">
        <v>153.48541461415201</v>
      </c>
      <c r="BB21" s="111">
        <v>3</v>
      </c>
      <c r="BC21" s="111">
        <v>1552.9960000000001</v>
      </c>
      <c r="BD21" s="111">
        <v>8013</v>
      </c>
      <c r="BE21" s="111">
        <v>196.81298462275799</v>
      </c>
      <c r="BF21" s="111">
        <v>1291.5212334217499</v>
      </c>
      <c r="BG21" s="110"/>
      <c r="BH21" s="111">
        <v>100316.761947128</v>
      </c>
      <c r="BI21" s="111">
        <v>8013</v>
      </c>
      <c r="BJ21" s="110"/>
      <c r="BK21" s="111">
        <v>233.00469953000001</v>
      </c>
      <c r="BL21" s="111">
        <v>68.382093550878807</v>
      </c>
      <c r="BM21" s="111">
        <v>110119.48295825299</v>
      </c>
    </row>
    <row r="22" spans="1:65" ht="18.75" customHeight="1">
      <c r="A22" s="108" t="s">
        <v>232</v>
      </c>
      <c r="B22" s="108"/>
      <c r="C22" s="109">
        <v>0</v>
      </c>
      <c r="D22" s="108"/>
      <c r="E22" s="109">
        <v>0</v>
      </c>
      <c r="F22" s="108" t="s">
        <v>221</v>
      </c>
      <c r="G22" s="109">
        <v>0</v>
      </c>
      <c r="H22" s="108" t="s">
        <v>221</v>
      </c>
      <c r="I22" s="109">
        <v>0</v>
      </c>
      <c r="J22" s="109">
        <v>0</v>
      </c>
      <c r="K22" s="109">
        <v>0</v>
      </c>
      <c r="L22" s="109">
        <v>0</v>
      </c>
      <c r="M22" s="109">
        <v>0</v>
      </c>
      <c r="N22" s="109">
        <v>0</v>
      </c>
      <c r="O22" s="109">
        <v>0</v>
      </c>
      <c r="P22" s="109">
        <v>0</v>
      </c>
      <c r="Q22" s="108" t="s">
        <v>221</v>
      </c>
      <c r="R22" s="109">
        <v>0</v>
      </c>
      <c r="S22" s="109">
        <v>0</v>
      </c>
      <c r="T22" s="109">
        <v>0</v>
      </c>
      <c r="U22" s="108"/>
      <c r="V22" s="109">
        <v>0</v>
      </c>
      <c r="W22" s="108"/>
      <c r="X22" s="109">
        <v>0</v>
      </c>
      <c r="Y22" s="109">
        <v>0</v>
      </c>
      <c r="Z22" s="109">
        <v>8.3787469200000006E-2</v>
      </c>
      <c r="AA22" s="108" t="s">
        <v>221</v>
      </c>
      <c r="AB22" s="109">
        <v>0</v>
      </c>
      <c r="AC22" s="109">
        <v>0</v>
      </c>
      <c r="AD22" s="109">
        <v>0</v>
      </c>
      <c r="AE22" s="108"/>
      <c r="AF22" s="108"/>
      <c r="AG22" s="108" t="s">
        <v>221</v>
      </c>
      <c r="AH22" s="108"/>
      <c r="AI22" s="108"/>
      <c r="AJ22" s="108"/>
      <c r="AK22" s="109">
        <v>0</v>
      </c>
      <c r="AL22" s="109">
        <v>0</v>
      </c>
      <c r="AM22" s="108" t="s">
        <v>221</v>
      </c>
      <c r="AN22" s="108"/>
      <c r="AO22" s="109">
        <v>0</v>
      </c>
      <c r="AP22" s="109">
        <v>0</v>
      </c>
      <c r="AQ22" s="108" t="s">
        <v>221</v>
      </c>
      <c r="AR22" s="109">
        <v>53.477777078058701</v>
      </c>
      <c r="AS22" s="109">
        <v>0</v>
      </c>
      <c r="AT22" s="109">
        <v>0</v>
      </c>
      <c r="AU22" s="109">
        <v>0</v>
      </c>
      <c r="AV22" s="109">
        <v>0</v>
      </c>
      <c r="AW22" s="108" t="s">
        <v>221</v>
      </c>
      <c r="AX22" s="108"/>
      <c r="AY22" s="109">
        <v>0</v>
      </c>
      <c r="AZ22" s="108" t="s">
        <v>221</v>
      </c>
      <c r="BA22" s="109">
        <v>2.9140000000000001</v>
      </c>
      <c r="BB22" s="109">
        <v>0</v>
      </c>
      <c r="BC22" s="109">
        <v>0</v>
      </c>
      <c r="BD22" s="108" t="s">
        <v>221</v>
      </c>
      <c r="BE22" s="109">
        <v>2.9140000000000001</v>
      </c>
      <c r="BF22" s="109">
        <v>0</v>
      </c>
      <c r="BG22" s="108"/>
      <c r="BH22" s="109">
        <v>53.561564547258698</v>
      </c>
      <c r="BI22" s="109">
        <v>0</v>
      </c>
      <c r="BJ22" s="108"/>
      <c r="BK22" s="109">
        <v>0</v>
      </c>
      <c r="BL22" s="109">
        <v>0</v>
      </c>
      <c r="BM22" s="109">
        <v>56.475564547258699</v>
      </c>
    </row>
    <row r="23" spans="1:65" ht="18.75" customHeight="1">
      <c r="A23" s="108" t="s">
        <v>233</v>
      </c>
      <c r="B23" s="110"/>
      <c r="C23" s="111">
        <v>0</v>
      </c>
      <c r="D23" s="110"/>
      <c r="E23" s="111">
        <v>0</v>
      </c>
      <c r="F23" s="110"/>
      <c r="G23" s="111">
        <v>1.3343127100000001</v>
      </c>
      <c r="H23" s="110" t="s">
        <v>221</v>
      </c>
      <c r="I23" s="111">
        <v>0</v>
      </c>
      <c r="J23" s="111">
        <v>0</v>
      </c>
      <c r="K23" s="111">
        <v>0</v>
      </c>
      <c r="L23" s="111">
        <v>0</v>
      </c>
      <c r="M23" s="111">
        <v>0</v>
      </c>
      <c r="N23" s="111">
        <v>0</v>
      </c>
      <c r="O23" s="111">
        <v>0</v>
      </c>
      <c r="P23" s="111">
        <v>0</v>
      </c>
      <c r="Q23" s="110" t="s">
        <v>221</v>
      </c>
      <c r="R23" s="111">
        <v>0</v>
      </c>
      <c r="S23" s="111">
        <v>0</v>
      </c>
      <c r="T23" s="111">
        <v>0</v>
      </c>
      <c r="U23" s="110"/>
      <c r="V23" s="111">
        <v>0</v>
      </c>
      <c r="W23" s="110"/>
      <c r="X23" s="111">
        <v>0</v>
      </c>
      <c r="Y23" s="111">
        <v>0</v>
      </c>
      <c r="Z23" s="111">
        <v>1.3967795565000001</v>
      </c>
      <c r="AA23" s="110"/>
      <c r="AB23" s="111">
        <v>0</v>
      </c>
      <c r="AC23" s="111">
        <v>0</v>
      </c>
      <c r="AD23" s="111">
        <v>0</v>
      </c>
      <c r="AE23" s="110"/>
      <c r="AF23" s="110"/>
      <c r="AG23" s="110"/>
      <c r="AH23" s="110"/>
      <c r="AI23" s="110"/>
      <c r="AJ23" s="111">
        <v>0.17626784349999999</v>
      </c>
      <c r="AK23" s="111">
        <v>0</v>
      </c>
      <c r="AL23" s="111">
        <v>0</v>
      </c>
      <c r="AM23" s="110" t="s">
        <v>221</v>
      </c>
      <c r="AN23" s="110"/>
      <c r="AO23" s="111">
        <v>0</v>
      </c>
      <c r="AP23" s="111">
        <v>0</v>
      </c>
      <c r="AQ23" s="110" t="s">
        <v>221</v>
      </c>
      <c r="AR23" s="111">
        <v>0</v>
      </c>
      <c r="AS23" s="111">
        <v>0</v>
      </c>
      <c r="AT23" s="111">
        <v>0</v>
      </c>
      <c r="AU23" s="111">
        <v>0</v>
      </c>
      <c r="AV23" s="111">
        <v>0</v>
      </c>
      <c r="AW23" s="110" t="s">
        <v>221</v>
      </c>
      <c r="AX23" s="110"/>
      <c r="AY23" s="111">
        <v>0</v>
      </c>
      <c r="AZ23" s="110" t="s">
        <v>221</v>
      </c>
      <c r="BA23" s="111">
        <v>0</v>
      </c>
      <c r="BB23" s="111">
        <v>0</v>
      </c>
      <c r="BC23" s="111">
        <v>0</v>
      </c>
      <c r="BD23" s="110" t="s">
        <v>221</v>
      </c>
      <c r="BE23" s="111">
        <v>0</v>
      </c>
      <c r="BF23" s="111">
        <v>0</v>
      </c>
      <c r="BG23" s="110"/>
      <c r="BH23" s="111">
        <v>1.3967795565000001</v>
      </c>
      <c r="BI23" s="111">
        <v>0</v>
      </c>
      <c r="BJ23" s="110"/>
      <c r="BK23" s="111">
        <v>1.3343127100000001</v>
      </c>
      <c r="BL23" s="111">
        <v>0.17626784349999999</v>
      </c>
      <c r="BM23" s="111">
        <v>2.9073601099999999</v>
      </c>
    </row>
    <row r="24" spans="1:65" ht="18.75" customHeight="1">
      <c r="A24" s="108" t="s">
        <v>109</v>
      </c>
      <c r="B24" s="108"/>
      <c r="C24" s="108" t="s">
        <v>221</v>
      </c>
      <c r="D24" s="108"/>
      <c r="E24" s="109">
        <v>0</v>
      </c>
      <c r="F24" s="108" t="s">
        <v>221</v>
      </c>
      <c r="G24" s="109">
        <v>10.74744952</v>
      </c>
      <c r="H24" s="109">
        <v>1133.3892076590801</v>
      </c>
      <c r="I24" s="109">
        <v>0</v>
      </c>
      <c r="J24" s="109">
        <v>0</v>
      </c>
      <c r="K24" s="109">
        <v>0</v>
      </c>
      <c r="L24" s="108" t="s">
        <v>221</v>
      </c>
      <c r="M24" s="109">
        <v>0</v>
      </c>
      <c r="N24" s="109">
        <v>-1.96033587087921</v>
      </c>
      <c r="O24" s="109">
        <v>0</v>
      </c>
      <c r="P24" s="109">
        <v>0</v>
      </c>
      <c r="Q24" s="109">
        <v>3818.0829669346099</v>
      </c>
      <c r="R24" s="109">
        <v>384.86970000000002</v>
      </c>
      <c r="S24" s="109">
        <v>0</v>
      </c>
      <c r="T24" s="109">
        <v>0</v>
      </c>
      <c r="U24" s="108"/>
      <c r="V24" s="109">
        <v>0</v>
      </c>
      <c r="W24" s="109">
        <v>1.83E-2</v>
      </c>
      <c r="X24" s="109">
        <v>4.9264583974799301</v>
      </c>
      <c r="Y24" s="108" t="s">
        <v>221</v>
      </c>
      <c r="Z24" s="109">
        <v>2.9751933294000001</v>
      </c>
      <c r="AA24" s="108" t="s">
        <v>221</v>
      </c>
      <c r="AB24" s="109">
        <v>0</v>
      </c>
      <c r="AC24" s="109">
        <v>185.20099999999999</v>
      </c>
      <c r="AD24" s="109">
        <v>0</v>
      </c>
      <c r="AE24" s="108"/>
      <c r="AF24" s="108"/>
      <c r="AG24" s="108"/>
      <c r="AH24" s="108"/>
      <c r="AI24" s="108" t="s">
        <v>221</v>
      </c>
      <c r="AJ24" s="109">
        <v>0</v>
      </c>
      <c r="AK24" s="108" t="s">
        <v>221</v>
      </c>
      <c r="AL24" s="109">
        <v>0</v>
      </c>
      <c r="AM24" s="109">
        <v>13103.538479999999</v>
      </c>
      <c r="AN24" s="108"/>
      <c r="AO24" s="108" t="s">
        <v>221</v>
      </c>
      <c r="AP24" s="109">
        <v>0</v>
      </c>
      <c r="AQ24" s="108" t="s">
        <v>221</v>
      </c>
      <c r="AR24" s="109">
        <v>1598.0717882516601</v>
      </c>
      <c r="AS24" s="109">
        <v>0</v>
      </c>
      <c r="AT24" s="109">
        <v>0</v>
      </c>
      <c r="AU24" s="109">
        <v>0</v>
      </c>
      <c r="AV24" s="109">
        <v>2.1587175490784398</v>
      </c>
      <c r="AW24" s="108" t="s">
        <v>221</v>
      </c>
      <c r="AX24" s="108"/>
      <c r="AY24" s="109">
        <v>0</v>
      </c>
      <c r="AZ24" s="108" t="s">
        <v>221</v>
      </c>
      <c r="BA24" s="109">
        <v>0</v>
      </c>
      <c r="BB24" s="109">
        <v>0</v>
      </c>
      <c r="BC24" s="108" t="s">
        <v>221</v>
      </c>
      <c r="BD24" s="109">
        <v>28657</v>
      </c>
      <c r="BE24" s="109">
        <v>4.9264583974799301</v>
      </c>
      <c r="BF24" s="109">
        <v>1318.5902076590801</v>
      </c>
      <c r="BG24" s="108"/>
      <c r="BH24" s="109">
        <v>18905.596092644799</v>
      </c>
      <c r="BI24" s="109">
        <v>28657</v>
      </c>
      <c r="BJ24" s="108"/>
      <c r="BK24" s="109">
        <v>10.74744952</v>
      </c>
      <c r="BL24" s="109">
        <v>2.1587175490784398</v>
      </c>
      <c r="BM24" s="109">
        <v>48899.018925770397</v>
      </c>
    </row>
    <row r="25" spans="1:65" ht="18.75" customHeight="1">
      <c r="A25" s="108" t="s">
        <v>151</v>
      </c>
      <c r="B25" s="110"/>
      <c r="C25" s="111">
        <v>0</v>
      </c>
      <c r="D25" s="110"/>
      <c r="E25" s="111">
        <v>0</v>
      </c>
      <c r="F25" s="110"/>
      <c r="G25" s="111">
        <v>0</v>
      </c>
      <c r="H25" s="110" t="s">
        <v>221</v>
      </c>
      <c r="I25" s="111">
        <v>0</v>
      </c>
      <c r="J25" s="111">
        <v>0</v>
      </c>
      <c r="K25" s="111">
        <v>0</v>
      </c>
      <c r="L25" s="111">
        <v>0</v>
      </c>
      <c r="M25" s="111">
        <v>0</v>
      </c>
      <c r="N25" s="111">
        <v>0</v>
      </c>
      <c r="O25" s="111">
        <v>0</v>
      </c>
      <c r="P25" s="111">
        <v>0</v>
      </c>
      <c r="Q25" s="110"/>
      <c r="R25" s="110" t="s">
        <v>221</v>
      </c>
      <c r="S25" s="111">
        <v>0</v>
      </c>
      <c r="T25" s="111">
        <v>0</v>
      </c>
      <c r="U25" s="110"/>
      <c r="V25" s="111">
        <v>0</v>
      </c>
      <c r="W25" s="110"/>
      <c r="X25" s="111">
        <v>0.26842882293961101</v>
      </c>
      <c r="Y25" s="111">
        <v>0</v>
      </c>
      <c r="Z25" s="111">
        <v>0</v>
      </c>
      <c r="AA25" s="110"/>
      <c r="AB25" s="111">
        <v>0</v>
      </c>
      <c r="AC25" s="111">
        <v>0</v>
      </c>
      <c r="AD25" s="111">
        <v>0</v>
      </c>
      <c r="AE25" s="110"/>
      <c r="AF25" s="110"/>
      <c r="AG25" s="110"/>
      <c r="AH25" s="110"/>
      <c r="AI25" s="110"/>
      <c r="AJ25" s="110"/>
      <c r="AK25" s="111">
        <v>0</v>
      </c>
      <c r="AL25" s="111">
        <v>0</v>
      </c>
      <c r="AM25" s="111">
        <v>0</v>
      </c>
      <c r="AN25" s="110"/>
      <c r="AO25" s="111">
        <v>0</v>
      </c>
      <c r="AP25" s="111">
        <v>0</v>
      </c>
      <c r="AQ25" s="110" t="s">
        <v>221</v>
      </c>
      <c r="AR25" s="111">
        <v>0</v>
      </c>
      <c r="AS25" s="111">
        <v>0</v>
      </c>
      <c r="AT25" s="111">
        <v>0</v>
      </c>
      <c r="AU25" s="111">
        <v>0</v>
      </c>
      <c r="AV25" s="111">
        <v>0</v>
      </c>
      <c r="AW25" s="110" t="s">
        <v>221</v>
      </c>
      <c r="AX25" s="110"/>
      <c r="AY25" s="111">
        <v>0</v>
      </c>
      <c r="AZ25" s="110" t="s">
        <v>221</v>
      </c>
      <c r="BA25" s="111">
        <v>0</v>
      </c>
      <c r="BB25" s="111">
        <v>0</v>
      </c>
      <c r="BC25" s="111">
        <v>0</v>
      </c>
      <c r="BD25" s="110" t="s">
        <v>221</v>
      </c>
      <c r="BE25" s="111">
        <v>0.26842882293961101</v>
      </c>
      <c r="BF25" s="111">
        <v>0</v>
      </c>
      <c r="BG25" s="110"/>
      <c r="BH25" s="111">
        <v>0</v>
      </c>
      <c r="BI25" s="111">
        <v>0</v>
      </c>
      <c r="BJ25" s="110"/>
      <c r="BK25" s="111">
        <v>0</v>
      </c>
      <c r="BL25" s="111">
        <v>0</v>
      </c>
      <c r="BM25" s="111">
        <v>0.26842882293961101</v>
      </c>
    </row>
    <row r="26" spans="1:65" ht="18.75" customHeight="1">
      <c r="A26" s="108" t="s">
        <v>152</v>
      </c>
      <c r="B26" s="108"/>
      <c r="C26" s="108" t="s">
        <v>221</v>
      </c>
      <c r="D26" s="108"/>
      <c r="E26" s="109">
        <v>0</v>
      </c>
      <c r="F26" s="109">
        <v>0</v>
      </c>
      <c r="G26" s="109">
        <v>21.393810269999999</v>
      </c>
      <c r="H26" s="108" t="s">
        <v>221</v>
      </c>
      <c r="I26" s="109">
        <v>0</v>
      </c>
      <c r="J26" s="109">
        <v>0</v>
      </c>
      <c r="K26" s="109">
        <v>0</v>
      </c>
      <c r="L26" s="109">
        <v>0</v>
      </c>
      <c r="M26" s="109">
        <v>0</v>
      </c>
      <c r="N26" s="109">
        <v>0</v>
      </c>
      <c r="O26" s="109">
        <v>0</v>
      </c>
      <c r="P26" s="109">
        <v>0</v>
      </c>
      <c r="Q26" s="108" t="s">
        <v>221</v>
      </c>
      <c r="R26" s="109">
        <v>8.4986999999999995</v>
      </c>
      <c r="S26" s="109">
        <v>0</v>
      </c>
      <c r="T26" s="109">
        <v>0</v>
      </c>
      <c r="U26" s="108"/>
      <c r="V26" s="109">
        <v>0</v>
      </c>
      <c r="W26" s="108"/>
      <c r="X26" s="109">
        <v>0.36316840750653301</v>
      </c>
      <c r="Y26" s="109">
        <v>0</v>
      </c>
      <c r="Z26" s="109">
        <v>2.5858035351000002</v>
      </c>
      <c r="AA26" s="108" t="s">
        <v>221</v>
      </c>
      <c r="AB26" s="109">
        <v>0</v>
      </c>
      <c r="AC26" s="109">
        <v>3.0287999999999999</v>
      </c>
      <c r="AD26" s="109">
        <v>0</v>
      </c>
      <c r="AE26" s="108"/>
      <c r="AF26" s="108"/>
      <c r="AG26" s="108"/>
      <c r="AH26" s="108"/>
      <c r="AI26" s="108"/>
      <c r="AJ26" s="108"/>
      <c r="AK26" s="109">
        <v>0</v>
      </c>
      <c r="AL26" s="109">
        <v>0</v>
      </c>
      <c r="AM26" s="108" t="s">
        <v>221</v>
      </c>
      <c r="AN26" s="108"/>
      <c r="AO26" s="109">
        <v>0</v>
      </c>
      <c r="AP26" s="109">
        <v>0</v>
      </c>
      <c r="AQ26" s="108" t="s">
        <v>221</v>
      </c>
      <c r="AR26" s="109">
        <v>0</v>
      </c>
      <c r="AS26" s="109">
        <v>0</v>
      </c>
      <c r="AT26" s="109">
        <v>0</v>
      </c>
      <c r="AU26" s="109">
        <v>0</v>
      </c>
      <c r="AV26" s="109">
        <v>0</v>
      </c>
      <c r="AW26" s="108" t="s">
        <v>221</v>
      </c>
      <c r="AX26" s="108"/>
      <c r="AY26" s="108" t="s">
        <v>221</v>
      </c>
      <c r="AZ26" s="109">
        <v>30.7036700030331</v>
      </c>
      <c r="BA26" s="109">
        <v>0</v>
      </c>
      <c r="BB26" s="109">
        <v>0</v>
      </c>
      <c r="BC26" s="108" t="s">
        <v>221</v>
      </c>
      <c r="BD26" s="108" t="s">
        <v>221</v>
      </c>
      <c r="BE26" s="109">
        <v>0.36316840750653301</v>
      </c>
      <c r="BF26" s="109">
        <v>3.0287999999999999</v>
      </c>
      <c r="BG26" s="108"/>
      <c r="BH26" s="109">
        <v>41.788173538133101</v>
      </c>
      <c r="BI26" s="109">
        <v>0</v>
      </c>
      <c r="BJ26" s="108"/>
      <c r="BK26" s="109">
        <v>21.393810269999999</v>
      </c>
      <c r="BL26" s="109">
        <v>0</v>
      </c>
      <c r="BM26" s="109">
        <v>66.573952215639594</v>
      </c>
    </row>
    <row r="27" spans="1:65" ht="18.75" customHeight="1">
      <c r="A27" s="108" t="s">
        <v>234</v>
      </c>
      <c r="B27" s="110"/>
      <c r="C27" s="111">
        <v>0</v>
      </c>
      <c r="D27" s="110"/>
      <c r="E27" s="111">
        <v>0</v>
      </c>
      <c r="F27" s="110"/>
      <c r="G27" s="111">
        <v>0</v>
      </c>
      <c r="H27" s="110" t="s">
        <v>221</v>
      </c>
      <c r="I27" s="111">
        <v>0</v>
      </c>
      <c r="J27" s="111">
        <v>0</v>
      </c>
      <c r="K27" s="111">
        <v>0</v>
      </c>
      <c r="L27" s="111">
        <v>0</v>
      </c>
      <c r="M27" s="111">
        <v>0</v>
      </c>
      <c r="N27" s="111">
        <v>0</v>
      </c>
      <c r="O27" s="111">
        <v>0</v>
      </c>
      <c r="P27" s="111">
        <v>0</v>
      </c>
      <c r="Q27" s="110" t="s">
        <v>221</v>
      </c>
      <c r="R27" s="111">
        <v>0</v>
      </c>
      <c r="S27" s="111">
        <v>0</v>
      </c>
      <c r="T27" s="111">
        <v>0</v>
      </c>
      <c r="U27" s="110"/>
      <c r="V27" s="111">
        <v>0</v>
      </c>
      <c r="W27" s="110"/>
      <c r="X27" s="111">
        <v>0</v>
      </c>
      <c r="Y27" s="111">
        <v>0</v>
      </c>
      <c r="Z27" s="111">
        <v>0</v>
      </c>
      <c r="AA27" s="110"/>
      <c r="AB27" s="111">
        <v>0</v>
      </c>
      <c r="AC27" s="111">
        <v>0</v>
      </c>
      <c r="AD27" s="111">
        <v>0</v>
      </c>
      <c r="AE27" s="110"/>
      <c r="AF27" s="110"/>
      <c r="AG27" s="110"/>
      <c r="AH27" s="110"/>
      <c r="AI27" s="110"/>
      <c r="AJ27" s="110"/>
      <c r="AK27" s="111">
        <v>0</v>
      </c>
      <c r="AL27" s="111">
        <v>0</v>
      </c>
      <c r="AM27" s="111">
        <v>0</v>
      </c>
      <c r="AN27" s="110"/>
      <c r="AO27" s="111">
        <v>0</v>
      </c>
      <c r="AP27" s="111">
        <v>0</v>
      </c>
      <c r="AQ27" s="110" t="s">
        <v>221</v>
      </c>
      <c r="AR27" s="111">
        <v>0</v>
      </c>
      <c r="AS27" s="111">
        <v>0</v>
      </c>
      <c r="AT27" s="111">
        <v>0</v>
      </c>
      <c r="AU27" s="111">
        <v>0</v>
      </c>
      <c r="AV27" s="111">
        <v>0</v>
      </c>
      <c r="AW27" s="110"/>
      <c r="AX27" s="110"/>
      <c r="AY27" s="111">
        <v>0</v>
      </c>
      <c r="AZ27" s="110" t="s">
        <v>221</v>
      </c>
      <c r="BA27" s="111">
        <v>0</v>
      </c>
      <c r="BB27" s="111">
        <v>0</v>
      </c>
      <c r="BC27" s="110" t="s">
        <v>221</v>
      </c>
      <c r="BD27" s="110" t="s">
        <v>221</v>
      </c>
      <c r="BE27" s="111">
        <v>0</v>
      </c>
      <c r="BF27" s="111">
        <v>0</v>
      </c>
      <c r="BG27" s="110"/>
      <c r="BH27" s="111">
        <v>0</v>
      </c>
      <c r="BI27" s="111">
        <v>0</v>
      </c>
      <c r="BJ27" s="110"/>
      <c r="BK27" s="111">
        <v>0</v>
      </c>
      <c r="BL27" s="111">
        <v>0</v>
      </c>
      <c r="BM27" s="111">
        <v>0</v>
      </c>
    </row>
    <row r="28" spans="1:65" ht="28.5" customHeight="1">
      <c r="A28" s="108" t="s">
        <v>121</v>
      </c>
      <c r="B28" s="108"/>
      <c r="C28" s="109">
        <v>81.344700000000003</v>
      </c>
      <c r="D28" s="108"/>
      <c r="E28" s="109">
        <v>0</v>
      </c>
      <c r="F28" s="109">
        <v>0.12141</v>
      </c>
      <c r="G28" s="109">
        <v>0</v>
      </c>
      <c r="H28" s="108" t="s">
        <v>221</v>
      </c>
      <c r="I28" s="109">
        <v>0</v>
      </c>
      <c r="J28" s="109">
        <v>0</v>
      </c>
      <c r="K28" s="109">
        <v>115.64671257000199</v>
      </c>
      <c r="L28" s="109">
        <v>0</v>
      </c>
      <c r="M28" s="109">
        <v>5.29123237277744</v>
      </c>
      <c r="N28" s="109">
        <v>0</v>
      </c>
      <c r="O28" s="109">
        <v>0</v>
      </c>
      <c r="P28" s="109">
        <v>0</v>
      </c>
      <c r="Q28" s="108" t="s">
        <v>221</v>
      </c>
      <c r="R28" s="109">
        <v>60.704999999999998</v>
      </c>
      <c r="S28" s="109">
        <v>0</v>
      </c>
      <c r="T28" s="109">
        <v>0</v>
      </c>
      <c r="U28" s="108"/>
      <c r="V28" s="109">
        <v>44.159803959402602</v>
      </c>
      <c r="W28" s="109">
        <v>2.95905347860781E-2</v>
      </c>
      <c r="X28" s="109">
        <v>0</v>
      </c>
      <c r="Y28" s="108" t="s">
        <v>221</v>
      </c>
      <c r="Z28" s="109">
        <v>112.0162885479</v>
      </c>
      <c r="AA28" s="108"/>
      <c r="AB28" s="109">
        <v>0</v>
      </c>
      <c r="AC28" s="109">
        <v>0</v>
      </c>
      <c r="AD28" s="109">
        <v>0</v>
      </c>
      <c r="AE28" s="108"/>
      <c r="AF28" s="108"/>
      <c r="AG28" s="108"/>
      <c r="AH28" s="109">
        <v>7.3799254742117499</v>
      </c>
      <c r="AI28" s="108"/>
      <c r="AJ28" s="108"/>
      <c r="AK28" s="109">
        <v>0</v>
      </c>
      <c r="AL28" s="109">
        <v>0</v>
      </c>
      <c r="AM28" s="109">
        <v>61.554870000000001</v>
      </c>
      <c r="AN28" s="108"/>
      <c r="AO28" s="109">
        <v>0</v>
      </c>
      <c r="AP28" s="109">
        <v>4.7616332116788298</v>
      </c>
      <c r="AQ28" s="108" t="s">
        <v>221</v>
      </c>
      <c r="AR28" s="109">
        <v>902.47677631371403</v>
      </c>
      <c r="AS28" s="109">
        <v>87.902401332599993</v>
      </c>
      <c r="AT28" s="109">
        <v>10.19844</v>
      </c>
      <c r="AU28" s="109">
        <v>187.2518571</v>
      </c>
      <c r="AV28" s="109">
        <v>0</v>
      </c>
      <c r="AW28" s="108" t="s">
        <v>221</v>
      </c>
      <c r="AX28" s="108"/>
      <c r="AY28" s="108" t="s">
        <v>221</v>
      </c>
      <c r="AZ28" s="108" t="s">
        <v>221</v>
      </c>
      <c r="BA28" s="109">
        <v>0</v>
      </c>
      <c r="BB28" s="109">
        <v>3</v>
      </c>
      <c r="BC28" s="109">
        <v>3.1215999999999999</v>
      </c>
      <c r="BD28" s="108" t="s">
        <v>221</v>
      </c>
      <c r="BE28" s="109">
        <v>0</v>
      </c>
      <c r="BF28" s="109">
        <v>0</v>
      </c>
      <c r="BG28" s="108"/>
      <c r="BH28" s="109">
        <v>1686.9622414170699</v>
      </c>
      <c r="BI28" s="109">
        <v>0</v>
      </c>
      <c r="BJ28" s="108"/>
      <c r="BK28" s="109">
        <v>0</v>
      </c>
      <c r="BL28" s="109">
        <v>0</v>
      </c>
      <c r="BM28" s="109">
        <v>1686.9622414170699</v>
      </c>
    </row>
    <row r="29" spans="1:65" ht="18.75" customHeight="1">
      <c r="A29" s="108" t="s">
        <v>235</v>
      </c>
      <c r="B29" s="110"/>
      <c r="C29" s="111">
        <v>0</v>
      </c>
      <c r="D29" s="110"/>
      <c r="E29" s="111">
        <v>0</v>
      </c>
      <c r="F29" s="110"/>
      <c r="G29" s="111">
        <v>0</v>
      </c>
      <c r="H29" s="110" t="s">
        <v>221</v>
      </c>
      <c r="I29" s="111">
        <v>0</v>
      </c>
      <c r="J29" s="111">
        <v>0</v>
      </c>
      <c r="K29" s="111">
        <v>0</v>
      </c>
      <c r="L29" s="111">
        <v>0</v>
      </c>
      <c r="M29" s="111">
        <v>0</v>
      </c>
      <c r="N29" s="111">
        <v>0</v>
      </c>
      <c r="O29" s="111">
        <v>0</v>
      </c>
      <c r="P29" s="111">
        <v>0</v>
      </c>
      <c r="Q29" s="110" t="s">
        <v>221</v>
      </c>
      <c r="R29" s="111">
        <v>26.7102</v>
      </c>
      <c r="S29" s="111">
        <v>0</v>
      </c>
      <c r="T29" s="111">
        <v>0</v>
      </c>
      <c r="U29" s="110"/>
      <c r="V29" s="111">
        <v>0</v>
      </c>
      <c r="W29" s="110"/>
      <c r="X29" s="111">
        <v>9.4739584566921706E-2</v>
      </c>
      <c r="Y29" s="111">
        <v>0</v>
      </c>
      <c r="Z29" s="111">
        <v>0.11457704520000001</v>
      </c>
      <c r="AA29" s="110"/>
      <c r="AB29" s="111">
        <v>0</v>
      </c>
      <c r="AC29" s="111">
        <v>0</v>
      </c>
      <c r="AD29" s="111">
        <v>0</v>
      </c>
      <c r="AE29" s="110"/>
      <c r="AF29" s="110"/>
      <c r="AG29" s="110"/>
      <c r="AH29" s="110"/>
      <c r="AI29" s="110"/>
      <c r="AJ29" s="111">
        <v>52.646645999999997</v>
      </c>
      <c r="AK29" s="111">
        <v>0</v>
      </c>
      <c r="AL29" s="111">
        <v>0</v>
      </c>
      <c r="AM29" s="110" t="s">
        <v>221</v>
      </c>
      <c r="AN29" s="110"/>
      <c r="AO29" s="111">
        <v>0</v>
      </c>
      <c r="AP29" s="111">
        <v>0</v>
      </c>
      <c r="AQ29" s="110" t="s">
        <v>221</v>
      </c>
      <c r="AR29" s="111">
        <v>0</v>
      </c>
      <c r="AS29" s="111">
        <v>0</v>
      </c>
      <c r="AT29" s="111">
        <v>0</v>
      </c>
      <c r="AU29" s="111">
        <v>0</v>
      </c>
      <c r="AV29" s="111">
        <v>52.327313389661498</v>
      </c>
      <c r="AW29" s="110" t="s">
        <v>221</v>
      </c>
      <c r="AX29" s="110"/>
      <c r="AY29" s="111">
        <v>0</v>
      </c>
      <c r="AZ29" s="110" t="s">
        <v>221</v>
      </c>
      <c r="BA29" s="111">
        <v>0</v>
      </c>
      <c r="BB29" s="111">
        <v>0</v>
      </c>
      <c r="BC29" s="110" t="s">
        <v>221</v>
      </c>
      <c r="BD29" s="110" t="s">
        <v>221</v>
      </c>
      <c r="BE29" s="111">
        <v>9.4739584566921706E-2</v>
      </c>
      <c r="BF29" s="111">
        <v>0</v>
      </c>
      <c r="BG29" s="110"/>
      <c r="BH29" s="111">
        <v>26.824777045200001</v>
      </c>
      <c r="BI29" s="111">
        <v>0</v>
      </c>
      <c r="BJ29" s="110"/>
      <c r="BK29" s="111">
        <v>0</v>
      </c>
      <c r="BL29" s="111">
        <v>104.973959389662</v>
      </c>
      <c r="BM29" s="111">
        <v>131.89347601942799</v>
      </c>
    </row>
    <row r="30" spans="1:65" ht="18.75" customHeight="1">
      <c r="A30" s="108" t="s">
        <v>236</v>
      </c>
      <c r="B30" s="108"/>
      <c r="C30" s="109">
        <v>0</v>
      </c>
      <c r="D30" s="108"/>
      <c r="E30" s="109">
        <v>0</v>
      </c>
      <c r="F30" s="108"/>
      <c r="G30" s="109">
        <v>0</v>
      </c>
      <c r="H30" s="108" t="s">
        <v>221</v>
      </c>
      <c r="I30" s="109">
        <v>0</v>
      </c>
      <c r="J30" s="109">
        <v>0</v>
      </c>
      <c r="K30" s="109">
        <v>0</v>
      </c>
      <c r="L30" s="109">
        <v>0</v>
      </c>
      <c r="M30" s="109">
        <v>0</v>
      </c>
      <c r="N30" s="109">
        <v>0</v>
      </c>
      <c r="O30" s="109">
        <v>0</v>
      </c>
      <c r="P30" s="109">
        <v>0</v>
      </c>
      <c r="Q30" s="108"/>
      <c r="R30" s="109">
        <v>0</v>
      </c>
      <c r="S30" s="109">
        <v>0</v>
      </c>
      <c r="T30" s="109">
        <v>0</v>
      </c>
      <c r="U30" s="108"/>
      <c r="V30" s="109">
        <v>0</v>
      </c>
      <c r="W30" s="108"/>
      <c r="X30" s="109">
        <v>0</v>
      </c>
      <c r="Y30" s="109">
        <v>0</v>
      </c>
      <c r="Z30" s="109">
        <v>0</v>
      </c>
      <c r="AA30" s="108"/>
      <c r="AB30" s="109">
        <v>0</v>
      </c>
      <c r="AC30" s="109">
        <v>0</v>
      </c>
      <c r="AD30" s="109">
        <v>0</v>
      </c>
      <c r="AE30" s="108"/>
      <c r="AF30" s="108"/>
      <c r="AG30" s="108"/>
      <c r="AH30" s="108"/>
      <c r="AI30" s="108"/>
      <c r="AJ30" s="108"/>
      <c r="AK30" s="109">
        <v>0</v>
      </c>
      <c r="AL30" s="109">
        <v>0</v>
      </c>
      <c r="AM30" s="109">
        <v>0</v>
      </c>
      <c r="AN30" s="108"/>
      <c r="AO30" s="109">
        <v>0</v>
      </c>
      <c r="AP30" s="109">
        <v>0</v>
      </c>
      <c r="AQ30" s="108" t="s">
        <v>221</v>
      </c>
      <c r="AR30" s="109">
        <v>0</v>
      </c>
      <c r="AS30" s="109">
        <v>0</v>
      </c>
      <c r="AT30" s="109">
        <v>0</v>
      </c>
      <c r="AU30" s="109">
        <v>0</v>
      </c>
      <c r="AV30" s="109">
        <v>0</v>
      </c>
      <c r="AW30" s="108" t="s">
        <v>221</v>
      </c>
      <c r="AX30" s="108"/>
      <c r="AY30" s="109">
        <v>0</v>
      </c>
      <c r="AZ30" s="108" t="s">
        <v>221</v>
      </c>
      <c r="BA30" s="109">
        <v>0</v>
      </c>
      <c r="BB30" s="109">
        <v>0</v>
      </c>
      <c r="BC30" s="109">
        <v>0</v>
      </c>
      <c r="BD30" s="108"/>
      <c r="BE30" s="109">
        <v>0</v>
      </c>
      <c r="BF30" s="109">
        <v>0</v>
      </c>
      <c r="BG30" s="108"/>
      <c r="BH30" s="109">
        <v>0</v>
      </c>
      <c r="BI30" s="109">
        <v>0</v>
      </c>
      <c r="BJ30" s="108"/>
      <c r="BK30" s="109">
        <v>0</v>
      </c>
      <c r="BL30" s="109">
        <v>0</v>
      </c>
      <c r="BM30" s="109">
        <v>0</v>
      </c>
    </row>
    <row r="31" spans="1:65" ht="18.75" customHeight="1">
      <c r="A31" s="108" t="s">
        <v>153</v>
      </c>
      <c r="B31" s="110"/>
      <c r="C31" s="111">
        <v>410.36579999999998</v>
      </c>
      <c r="D31" s="110"/>
      <c r="E31" s="111">
        <v>0</v>
      </c>
      <c r="F31" s="111">
        <v>296.84744999999998</v>
      </c>
      <c r="G31" s="110"/>
      <c r="H31" s="110" t="s">
        <v>221</v>
      </c>
      <c r="I31" s="111">
        <v>0</v>
      </c>
      <c r="J31" s="111">
        <v>0</v>
      </c>
      <c r="K31" s="111">
        <v>0</v>
      </c>
      <c r="L31" s="111">
        <v>0</v>
      </c>
      <c r="M31" s="111">
        <v>6.5603048086187297</v>
      </c>
      <c r="N31" s="111">
        <v>493.51455549384099</v>
      </c>
      <c r="O31" s="110" t="s">
        <v>221</v>
      </c>
      <c r="P31" s="111">
        <v>303.87201711099698</v>
      </c>
      <c r="Q31" s="111">
        <v>3610.3777885570698</v>
      </c>
      <c r="R31" s="111">
        <v>6635.0564999999997</v>
      </c>
      <c r="S31" s="111">
        <v>0.52942894470000001</v>
      </c>
      <c r="T31" s="111">
        <v>0</v>
      </c>
      <c r="U31" s="110"/>
      <c r="V31" s="111">
        <v>79.147671053139405</v>
      </c>
      <c r="W31" s="111">
        <v>0.266383383074425</v>
      </c>
      <c r="X31" s="111">
        <v>70.217822094850106</v>
      </c>
      <c r="Y31" s="110" t="s">
        <v>221</v>
      </c>
      <c r="Z31" s="111">
        <v>2004.5603888513999</v>
      </c>
      <c r="AA31" s="111">
        <v>1299.87566312997</v>
      </c>
      <c r="AB31" s="111">
        <v>0</v>
      </c>
      <c r="AC31" s="111">
        <v>1051.3604250000001</v>
      </c>
      <c r="AD31" s="111">
        <v>0</v>
      </c>
      <c r="AE31" s="110"/>
      <c r="AF31" s="110"/>
      <c r="AG31" s="110"/>
      <c r="AH31" s="110"/>
      <c r="AI31" s="110" t="s">
        <v>221</v>
      </c>
      <c r="AJ31" s="111">
        <v>4.2288649999999999</v>
      </c>
      <c r="AK31" s="111">
        <v>5390.4425686674904</v>
      </c>
      <c r="AL31" s="111">
        <v>0</v>
      </c>
      <c r="AM31" s="111">
        <v>75153.882689999999</v>
      </c>
      <c r="AN31" s="110"/>
      <c r="AO31" s="111">
        <v>0</v>
      </c>
      <c r="AP31" s="111">
        <v>26.773494525547399</v>
      </c>
      <c r="AQ31" s="110" t="s">
        <v>221</v>
      </c>
      <c r="AR31" s="111">
        <v>1.5602300464286201</v>
      </c>
      <c r="AS31" s="111">
        <v>0</v>
      </c>
      <c r="AT31" s="111">
        <v>0</v>
      </c>
      <c r="AU31" s="111">
        <v>2.2424426999999998</v>
      </c>
      <c r="AV31" s="111">
        <v>15.456417651401701</v>
      </c>
      <c r="AW31" s="111">
        <v>2356.1781675030002</v>
      </c>
      <c r="AX31" s="110"/>
      <c r="AY31" s="111">
        <v>308.40420856707101</v>
      </c>
      <c r="AZ31" s="111">
        <v>4097.1367910221397</v>
      </c>
      <c r="BA31" s="111">
        <v>96.541047425042805</v>
      </c>
      <c r="BB31" s="111">
        <v>1</v>
      </c>
      <c r="BC31" s="111">
        <v>1548.3136</v>
      </c>
      <c r="BD31" s="111">
        <v>10949</v>
      </c>
      <c r="BE31" s="111">
        <v>166.75886951989301</v>
      </c>
      <c r="BF31" s="111">
        <v>2351.2360881299701</v>
      </c>
      <c r="BG31" s="110"/>
      <c r="BH31" s="111">
        <v>97336.589912566997</v>
      </c>
      <c r="BI31" s="111">
        <v>16339.4425686675</v>
      </c>
      <c r="BJ31" s="110"/>
      <c r="BK31" s="110"/>
      <c r="BL31" s="111">
        <v>19.6852826514017</v>
      </c>
      <c r="BM31" s="111">
        <v>116213.71272153599</v>
      </c>
    </row>
    <row r="32" spans="1:65" ht="18.75" customHeight="1">
      <c r="A32" s="108" t="s">
        <v>237</v>
      </c>
      <c r="B32" s="108"/>
      <c r="C32" s="109">
        <v>0</v>
      </c>
      <c r="D32" s="108"/>
      <c r="E32" s="109">
        <v>0</v>
      </c>
      <c r="F32" s="108"/>
      <c r="G32" s="109">
        <v>0</v>
      </c>
      <c r="H32" s="108" t="s">
        <v>221</v>
      </c>
      <c r="I32" s="109">
        <v>0</v>
      </c>
      <c r="J32" s="109">
        <v>0</v>
      </c>
      <c r="K32" s="109">
        <v>0</v>
      </c>
      <c r="L32" s="109">
        <v>0</v>
      </c>
      <c r="M32" s="109">
        <v>0</v>
      </c>
      <c r="N32" s="109">
        <v>0</v>
      </c>
      <c r="O32" s="109">
        <v>0</v>
      </c>
      <c r="P32" s="109">
        <v>0</v>
      </c>
      <c r="Q32" s="108"/>
      <c r="R32" s="109">
        <v>0</v>
      </c>
      <c r="S32" s="109">
        <v>0</v>
      </c>
      <c r="T32" s="109">
        <v>0</v>
      </c>
      <c r="U32" s="108"/>
      <c r="V32" s="109">
        <v>0</v>
      </c>
      <c r="W32" s="108"/>
      <c r="X32" s="109">
        <v>0</v>
      </c>
      <c r="Y32" s="109">
        <v>0</v>
      </c>
      <c r="Z32" s="109">
        <v>0</v>
      </c>
      <c r="AA32" s="108"/>
      <c r="AB32" s="109">
        <v>0</v>
      </c>
      <c r="AC32" s="109">
        <v>0</v>
      </c>
      <c r="AD32" s="109">
        <v>0</v>
      </c>
      <c r="AE32" s="108"/>
      <c r="AF32" s="108"/>
      <c r="AG32" s="108"/>
      <c r="AH32" s="108"/>
      <c r="AI32" s="108"/>
      <c r="AJ32" s="108"/>
      <c r="AK32" s="109">
        <v>0</v>
      </c>
      <c r="AL32" s="109">
        <v>0</v>
      </c>
      <c r="AM32" s="109">
        <v>0</v>
      </c>
      <c r="AN32" s="108"/>
      <c r="AO32" s="109">
        <v>0</v>
      </c>
      <c r="AP32" s="109">
        <v>0</v>
      </c>
      <c r="AQ32" s="108" t="s">
        <v>221</v>
      </c>
      <c r="AR32" s="109">
        <v>0</v>
      </c>
      <c r="AS32" s="109">
        <v>0</v>
      </c>
      <c r="AT32" s="109">
        <v>0</v>
      </c>
      <c r="AU32" s="109">
        <v>0</v>
      </c>
      <c r="AV32" s="109">
        <v>0</v>
      </c>
      <c r="AW32" s="108" t="s">
        <v>221</v>
      </c>
      <c r="AX32" s="108"/>
      <c r="AY32" s="109">
        <v>0</v>
      </c>
      <c r="AZ32" s="108" t="s">
        <v>221</v>
      </c>
      <c r="BA32" s="109">
        <v>0</v>
      </c>
      <c r="BB32" s="109">
        <v>0</v>
      </c>
      <c r="BC32" s="109">
        <v>0</v>
      </c>
      <c r="BD32" s="108" t="s">
        <v>221</v>
      </c>
      <c r="BE32" s="109">
        <v>0</v>
      </c>
      <c r="BF32" s="109">
        <v>0</v>
      </c>
      <c r="BG32" s="108"/>
      <c r="BH32" s="109">
        <v>0</v>
      </c>
      <c r="BI32" s="109">
        <v>0</v>
      </c>
      <c r="BJ32" s="108"/>
      <c r="BK32" s="109">
        <v>0</v>
      </c>
      <c r="BL32" s="109">
        <v>0</v>
      </c>
      <c r="BM32" s="109">
        <v>0</v>
      </c>
    </row>
    <row r="33" spans="1:65" ht="28.5" customHeight="1">
      <c r="A33" s="108" t="s">
        <v>238</v>
      </c>
      <c r="B33" s="110"/>
      <c r="C33" s="111">
        <v>0</v>
      </c>
      <c r="D33" s="110"/>
      <c r="E33" s="111">
        <v>0</v>
      </c>
      <c r="F33" s="111">
        <v>44.800289999999997</v>
      </c>
      <c r="G33" s="111">
        <v>0</v>
      </c>
      <c r="H33" s="110" t="s">
        <v>221</v>
      </c>
      <c r="I33" s="111">
        <v>0</v>
      </c>
      <c r="J33" s="111">
        <v>0</v>
      </c>
      <c r="K33" s="111">
        <v>0</v>
      </c>
      <c r="L33" s="111">
        <v>0</v>
      </c>
      <c r="M33" s="111">
        <v>0</v>
      </c>
      <c r="N33" s="111">
        <v>0</v>
      </c>
      <c r="O33" s="111">
        <v>0</v>
      </c>
      <c r="P33" s="111">
        <v>0</v>
      </c>
      <c r="Q33" s="110" t="s">
        <v>221</v>
      </c>
      <c r="R33" s="110" t="s">
        <v>221</v>
      </c>
      <c r="S33" s="111">
        <v>0</v>
      </c>
      <c r="T33" s="111">
        <v>0</v>
      </c>
      <c r="U33" s="110"/>
      <c r="V33" s="111">
        <v>0</v>
      </c>
      <c r="W33" s="110"/>
      <c r="X33" s="111">
        <v>0</v>
      </c>
      <c r="Y33" s="111">
        <v>0</v>
      </c>
      <c r="Z33" s="111">
        <v>0</v>
      </c>
      <c r="AA33" s="110" t="s">
        <v>221</v>
      </c>
      <c r="AB33" s="111">
        <v>0</v>
      </c>
      <c r="AC33" s="111">
        <v>0.122671</v>
      </c>
      <c r="AD33" s="111">
        <v>0</v>
      </c>
      <c r="AE33" s="110"/>
      <c r="AF33" s="110"/>
      <c r="AG33" s="110"/>
      <c r="AH33" s="110"/>
      <c r="AI33" s="110"/>
      <c r="AJ33" s="111">
        <v>0</v>
      </c>
      <c r="AK33" s="111">
        <v>0</v>
      </c>
      <c r="AL33" s="111">
        <v>0</v>
      </c>
      <c r="AM33" s="110" t="s">
        <v>221</v>
      </c>
      <c r="AN33" s="110"/>
      <c r="AO33" s="111">
        <v>0</v>
      </c>
      <c r="AP33" s="111">
        <v>0</v>
      </c>
      <c r="AQ33" s="110" t="s">
        <v>221</v>
      </c>
      <c r="AR33" s="111">
        <v>0</v>
      </c>
      <c r="AS33" s="111">
        <v>0</v>
      </c>
      <c r="AT33" s="111">
        <v>0</v>
      </c>
      <c r="AU33" s="111">
        <v>0</v>
      </c>
      <c r="AV33" s="111">
        <v>0</v>
      </c>
      <c r="AW33" s="110" t="s">
        <v>221</v>
      </c>
      <c r="AX33" s="110"/>
      <c r="AY33" s="111">
        <v>0</v>
      </c>
      <c r="AZ33" s="110" t="s">
        <v>221</v>
      </c>
      <c r="BA33" s="111">
        <v>0</v>
      </c>
      <c r="BB33" s="111">
        <v>0</v>
      </c>
      <c r="BC33" s="111">
        <v>4.6824000000000003</v>
      </c>
      <c r="BD33" s="110" t="s">
        <v>221</v>
      </c>
      <c r="BE33" s="111">
        <v>0</v>
      </c>
      <c r="BF33" s="111">
        <v>0.122671</v>
      </c>
      <c r="BG33" s="110"/>
      <c r="BH33" s="111">
        <v>49.482689999999998</v>
      </c>
      <c r="BI33" s="111">
        <v>0</v>
      </c>
      <c r="BJ33" s="110"/>
      <c r="BK33" s="111">
        <v>0</v>
      </c>
      <c r="BL33" s="111">
        <v>0</v>
      </c>
      <c r="BM33" s="111">
        <v>49.605361000000002</v>
      </c>
    </row>
    <row r="34" spans="1:65" ht="18.75" customHeight="1">
      <c r="A34" s="108" t="s">
        <v>96</v>
      </c>
      <c r="B34" s="108"/>
      <c r="C34" s="109">
        <v>298.66860000000003</v>
      </c>
      <c r="D34" s="108"/>
      <c r="E34" s="109">
        <v>0</v>
      </c>
      <c r="F34" s="109">
        <v>28.652760000000001</v>
      </c>
      <c r="G34" s="109">
        <v>0.116892</v>
      </c>
      <c r="H34" s="108" t="s">
        <v>221</v>
      </c>
      <c r="I34" s="109">
        <v>0</v>
      </c>
      <c r="J34" s="109">
        <v>0</v>
      </c>
      <c r="K34" s="109">
        <v>1.27113689484984</v>
      </c>
      <c r="L34" s="108" t="s">
        <v>221</v>
      </c>
      <c r="M34" s="109">
        <v>33.485504072873802</v>
      </c>
      <c r="N34" s="109">
        <v>44.270918417355503</v>
      </c>
      <c r="O34" s="108" t="s">
        <v>221</v>
      </c>
      <c r="P34" s="108" t="s">
        <v>221</v>
      </c>
      <c r="Q34" s="109">
        <v>108.56889344247401</v>
      </c>
      <c r="R34" s="109">
        <v>495.3528</v>
      </c>
      <c r="S34" s="109">
        <v>90.963432746099997</v>
      </c>
      <c r="T34" s="109">
        <v>0</v>
      </c>
      <c r="U34" s="108"/>
      <c r="V34" s="109">
        <v>11.897877513217299</v>
      </c>
      <c r="W34" s="108"/>
      <c r="X34" s="109">
        <v>0</v>
      </c>
      <c r="Y34" s="109">
        <v>0</v>
      </c>
      <c r="Z34" s="109">
        <v>184.94772476489999</v>
      </c>
      <c r="AA34" s="108" t="s">
        <v>221</v>
      </c>
      <c r="AB34" s="109">
        <v>0</v>
      </c>
      <c r="AC34" s="109">
        <v>0</v>
      </c>
      <c r="AD34" s="109">
        <v>0</v>
      </c>
      <c r="AE34" s="108"/>
      <c r="AF34" s="108" t="s">
        <v>221</v>
      </c>
      <c r="AG34" s="109">
        <v>7.7500264205446197</v>
      </c>
      <c r="AH34" s="109">
        <v>4.5017402799775299</v>
      </c>
      <c r="AI34" s="108" t="s">
        <v>221</v>
      </c>
      <c r="AJ34" s="109">
        <v>0.04</v>
      </c>
      <c r="AK34" s="109">
        <v>0</v>
      </c>
      <c r="AL34" s="109">
        <v>0</v>
      </c>
      <c r="AM34" s="109">
        <v>3531.8168999999998</v>
      </c>
      <c r="AN34" s="108"/>
      <c r="AO34" s="109">
        <v>0</v>
      </c>
      <c r="AP34" s="109">
        <v>41.5431113138686</v>
      </c>
      <c r="AQ34" s="108" t="s">
        <v>221</v>
      </c>
      <c r="AR34" s="109">
        <v>94.842643659836199</v>
      </c>
      <c r="AS34" s="109">
        <v>113.95395125701199</v>
      </c>
      <c r="AT34" s="109">
        <v>0.48564000000000002</v>
      </c>
      <c r="AU34" s="109">
        <v>5.3857476000000002</v>
      </c>
      <c r="AV34" s="109">
        <v>0</v>
      </c>
      <c r="AW34" s="108" t="s">
        <v>221</v>
      </c>
      <c r="AX34" s="108"/>
      <c r="AY34" s="108" t="s">
        <v>221</v>
      </c>
      <c r="AZ34" s="109">
        <v>100.062683247397</v>
      </c>
      <c r="BA34" s="109">
        <v>0</v>
      </c>
      <c r="BB34" s="109">
        <v>29</v>
      </c>
      <c r="BC34" s="108" t="s">
        <v>221</v>
      </c>
      <c r="BD34" s="108" t="s">
        <v>221</v>
      </c>
      <c r="BE34" s="109">
        <v>0</v>
      </c>
      <c r="BF34" s="109">
        <v>0</v>
      </c>
      <c r="BG34" s="108"/>
      <c r="BH34" s="109">
        <v>5227.4220916304103</v>
      </c>
      <c r="BI34" s="109">
        <v>0</v>
      </c>
      <c r="BJ34" s="108"/>
      <c r="BK34" s="109">
        <v>0.116892</v>
      </c>
      <c r="BL34" s="109">
        <v>0.04</v>
      </c>
      <c r="BM34" s="109">
        <v>5227.5789836304102</v>
      </c>
    </row>
    <row r="35" spans="1:65" ht="18.75" customHeight="1">
      <c r="A35" s="108" t="s">
        <v>239</v>
      </c>
      <c r="B35" s="110"/>
      <c r="C35" s="111">
        <v>0</v>
      </c>
      <c r="D35" s="110"/>
      <c r="E35" s="111">
        <v>0</v>
      </c>
      <c r="F35" s="111">
        <v>0</v>
      </c>
      <c r="G35" s="111">
        <v>0</v>
      </c>
      <c r="H35" s="110" t="s">
        <v>221</v>
      </c>
      <c r="I35" s="111">
        <v>0</v>
      </c>
      <c r="J35" s="111">
        <v>0</v>
      </c>
      <c r="K35" s="111">
        <v>0</v>
      </c>
      <c r="L35" s="111">
        <v>0</v>
      </c>
      <c r="M35" s="110" t="s">
        <v>221</v>
      </c>
      <c r="N35" s="111">
        <v>0</v>
      </c>
      <c r="O35" s="111">
        <v>0</v>
      </c>
      <c r="P35" s="111">
        <v>0</v>
      </c>
      <c r="Q35" s="111">
        <v>50.718580281356701</v>
      </c>
      <c r="R35" s="111">
        <v>25.496099999999998</v>
      </c>
      <c r="S35" s="111">
        <v>0</v>
      </c>
      <c r="T35" s="111">
        <v>0</v>
      </c>
      <c r="U35" s="110"/>
      <c r="V35" s="111">
        <v>0</v>
      </c>
      <c r="W35" s="110"/>
      <c r="X35" s="111">
        <v>0</v>
      </c>
      <c r="Y35" s="111">
        <v>0</v>
      </c>
      <c r="Z35" s="111">
        <v>0</v>
      </c>
      <c r="AA35" s="110"/>
      <c r="AB35" s="111">
        <v>0</v>
      </c>
      <c r="AC35" s="111">
        <v>0</v>
      </c>
      <c r="AD35" s="111">
        <v>0</v>
      </c>
      <c r="AE35" s="110"/>
      <c r="AF35" s="110"/>
      <c r="AG35" s="110"/>
      <c r="AH35" s="110"/>
      <c r="AI35" s="110"/>
      <c r="AJ35" s="111">
        <v>6.4342229199999998</v>
      </c>
      <c r="AK35" s="111">
        <v>0</v>
      </c>
      <c r="AL35" s="111">
        <v>0</v>
      </c>
      <c r="AM35" s="111">
        <v>0.84987000000000001</v>
      </c>
      <c r="AN35" s="110"/>
      <c r="AO35" s="111">
        <v>0</v>
      </c>
      <c r="AP35" s="111">
        <v>0</v>
      </c>
      <c r="AQ35" s="110" t="s">
        <v>221</v>
      </c>
      <c r="AR35" s="111">
        <v>0</v>
      </c>
      <c r="AS35" s="111">
        <v>0</v>
      </c>
      <c r="AT35" s="111">
        <v>0</v>
      </c>
      <c r="AU35" s="111">
        <v>0</v>
      </c>
      <c r="AV35" s="111">
        <v>0</v>
      </c>
      <c r="AW35" s="110" t="s">
        <v>221</v>
      </c>
      <c r="AX35" s="110"/>
      <c r="AY35" s="111">
        <v>0</v>
      </c>
      <c r="AZ35" s="110" t="s">
        <v>221</v>
      </c>
      <c r="BA35" s="111">
        <v>0</v>
      </c>
      <c r="BB35" s="111">
        <v>0</v>
      </c>
      <c r="BC35" s="111">
        <v>0</v>
      </c>
      <c r="BD35" s="110" t="s">
        <v>221</v>
      </c>
      <c r="BE35" s="111">
        <v>0</v>
      </c>
      <c r="BF35" s="111">
        <v>0</v>
      </c>
      <c r="BG35" s="110"/>
      <c r="BH35" s="111">
        <v>77.064550281356603</v>
      </c>
      <c r="BI35" s="111">
        <v>0</v>
      </c>
      <c r="BJ35" s="110"/>
      <c r="BK35" s="111">
        <v>0</v>
      </c>
      <c r="BL35" s="111">
        <v>6.4342229199999998</v>
      </c>
      <c r="BM35" s="111">
        <v>83.498773201356698</v>
      </c>
    </row>
    <row r="36" spans="1:65" ht="18.75" customHeight="1">
      <c r="A36" s="108" t="s">
        <v>240</v>
      </c>
      <c r="B36" s="108"/>
      <c r="C36" s="109">
        <v>0</v>
      </c>
      <c r="D36" s="108"/>
      <c r="E36" s="109">
        <v>0</v>
      </c>
      <c r="F36" s="109">
        <v>1.0926899999999999</v>
      </c>
      <c r="G36" s="109">
        <v>0</v>
      </c>
      <c r="H36" s="108" t="s">
        <v>221</v>
      </c>
      <c r="I36" s="109">
        <v>0</v>
      </c>
      <c r="J36" s="109">
        <v>0</v>
      </c>
      <c r="K36" s="109">
        <v>0</v>
      </c>
      <c r="L36" s="109">
        <v>0</v>
      </c>
      <c r="M36" s="109">
        <v>0</v>
      </c>
      <c r="N36" s="109">
        <v>0</v>
      </c>
      <c r="O36" s="109">
        <v>0</v>
      </c>
      <c r="P36" s="109">
        <v>0</v>
      </c>
      <c r="Q36" s="108" t="s">
        <v>221</v>
      </c>
      <c r="R36" s="109">
        <v>1.2141</v>
      </c>
      <c r="S36" s="109">
        <v>0</v>
      </c>
      <c r="T36" s="109">
        <v>0</v>
      </c>
      <c r="U36" s="108"/>
      <c r="V36" s="109">
        <v>0</v>
      </c>
      <c r="W36" s="108"/>
      <c r="X36" s="109">
        <v>0</v>
      </c>
      <c r="Y36" s="109">
        <v>0</v>
      </c>
      <c r="Z36" s="109">
        <v>0</v>
      </c>
      <c r="AA36" s="108"/>
      <c r="AB36" s="109">
        <v>0</v>
      </c>
      <c r="AC36" s="109">
        <v>0</v>
      </c>
      <c r="AD36" s="109">
        <v>0</v>
      </c>
      <c r="AE36" s="108"/>
      <c r="AF36" s="108"/>
      <c r="AG36" s="108"/>
      <c r="AH36" s="108"/>
      <c r="AI36" s="108"/>
      <c r="AJ36" s="109">
        <v>20.775355999999999</v>
      </c>
      <c r="AK36" s="109">
        <v>0</v>
      </c>
      <c r="AL36" s="109">
        <v>0</v>
      </c>
      <c r="AM36" s="108" t="s">
        <v>221</v>
      </c>
      <c r="AN36" s="108"/>
      <c r="AO36" s="109">
        <v>0</v>
      </c>
      <c r="AP36" s="109">
        <v>0</v>
      </c>
      <c r="AQ36" s="108" t="s">
        <v>221</v>
      </c>
      <c r="AR36" s="109">
        <v>0</v>
      </c>
      <c r="AS36" s="109">
        <v>0</v>
      </c>
      <c r="AT36" s="109">
        <v>0</v>
      </c>
      <c r="AU36" s="109">
        <v>0</v>
      </c>
      <c r="AV36" s="109">
        <v>0</v>
      </c>
      <c r="AW36" s="108" t="s">
        <v>221</v>
      </c>
      <c r="AX36" s="108"/>
      <c r="AY36" s="109">
        <v>0</v>
      </c>
      <c r="AZ36" s="108" t="s">
        <v>221</v>
      </c>
      <c r="BA36" s="109">
        <v>0</v>
      </c>
      <c r="BB36" s="109">
        <v>0</v>
      </c>
      <c r="BC36" s="109">
        <v>0</v>
      </c>
      <c r="BD36" s="108" t="s">
        <v>221</v>
      </c>
      <c r="BE36" s="109">
        <v>0</v>
      </c>
      <c r="BF36" s="109">
        <v>0</v>
      </c>
      <c r="BG36" s="108"/>
      <c r="BH36" s="109">
        <v>2.3067899999999999</v>
      </c>
      <c r="BI36" s="109">
        <v>0</v>
      </c>
      <c r="BJ36" s="108"/>
      <c r="BK36" s="109">
        <v>0</v>
      </c>
      <c r="BL36" s="109">
        <v>20.775355999999999</v>
      </c>
      <c r="BM36" s="109">
        <v>23.082146000000002</v>
      </c>
    </row>
    <row r="37" spans="1:65" ht="18.75" customHeight="1">
      <c r="A37" s="108" t="s">
        <v>241</v>
      </c>
      <c r="B37" s="110"/>
      <c r="C37" s="111">
        <v>0</v>
      </c>
      <c r="D37" s="110"/>
      <c r="E37" s="111">
        <v>0</v>
      </c>
      <c r="F37" s="110"/>
      <c r="G37" s="111">
        <v>0</v>
      </c>
      <c r="H37" s="110" t="s">
        <v>221</v>
      </c>
      <c r="I37" s="111">
        <v>0</v>
      </c>
      <c r="J37" s="111">
        <v>0</v>
      </c>
      <c r="K37" s="111">
        <v>0</v>
      </c>
      <c r="L37" s="111">
        <v>0</v>
      </c>
      <c r="M37" s="111">
        <v>0</v>
      </c>
      <c r="N37" s="111">
        <v>0</v>
      </c>
      <c r="O37" s="111">
        <v>0</v>
      </c>
      <c r="P37" s="111">
        <v>0</v>
      </c>
      <c r="Q37" s="110" t="s">
        <v>221</v>
      </c>
      <c r="R37" s="111">
        <v>0</v>
      </c>
      <c r="S37" s="111">
        <v>0</v>
      </c>
      <c r="T37" s="111">
        <v>0</v>
      </c>
      <c r="U37" s="110"/>
      <c r="V37" s="111">
        <v>0</v>
      </c>
      <c r="W37" s="110"/>
      <c r="X37" s="111">
        <v>0</v>
      </c>
      <c r="Y37" s="111">
        <v>0</v>
      </c>
      <c r="Z37" s="111">
        <v>2.2780546812</v>
      </c>
      <c r="AA37" s="110"/>
      <c r="AB37" s="111">
        <v>0</v>
      </c>
      <c r="AC37" s="111">
        <v>0</v>
      </c>
      <c r="AD37" s="111">
        <v>0</v>
      </c>
      <c r="AE37" s="110"/>
      <c r="AF37" s="110"/>
      <c r="AG37" s="110"/>
      <c r="AH37" s="110"/>
      <c r="AI37" s="110"/>
      <c r="AJ37" s="110"/>
      <c r="AK37" s="111">
        <v>0</v>
      </c>
      <c r="AL37" s="111">
        <v>0</v>
      </c>
      <c r="AM37" s="111">
        <v>0</v>
      </c>
      <c r="AN37" s="110"/>
      <c r="AO37" s="111">
        <v>0</v>
      </c>
      <c r="AP37" s="111">
        <v>0</v>
      </c>
      <c r="AQ37" s="110" t="s">
        <v>221</v>
      </c>
      <c r="AR37" s="111">
        <v>0</v>
      </c>
      <c r="AS37" s="111">
        <v>0</v>
      </c>
      <c r="AT37" s="111">
        <v>0</v>
      </c>
      <c r="AU37" s="111">
        <v>0</v>
      </c>
      <c r="AV37" s="111">
        <v>0</v>
      </c>
      <c r="AW37" s="110" t="s">
        <v>221</v>
      </c>
      <c r="AX37" s="110"/>
      <c r="AY37" s="111">
        <v>0</v>
      </c>
      <c r="AZ37" s="110" t="s">
        <v>221</v>
      </c>
      <c r="BA37" s="111">
        <v>0</v>
      </c>
      <c r="BB37" s="111">
        <v>0</v>
      </c>
      <c r="BC37" s="111">
        <v>0</v>
      </c>
      <c r="BD37" s="110" t="s">
        <v>221</v>
      </c>
      <c r="BE37" s="111">
        <v>0</v>
      </c>
      <c r="BF37" s="111">
        <v>0</v>
      </c>
      <c r="BG37" s="110"/>
      <c r="BH37" s="111">
        <v>2.2780546812</v>
      </c>
      <c r="BI37" s="111">
        <v>0</v>
      </c>
      <c r="BJ37" s="110"/>
      <c r="BK37" s="111">
        <v>0</v>
      </c>
      <c r="BL37" s="111">
        <v>0</v>
      </c>
      <c r="BM37" s="111">
        <v>2.2780546812</v>
      </c>
    </row>
    <row r="38" spans="1:65" ht="18.75" customHeight="1">
      <c r="A38" s="108" t="s">
        <v>242</v>
      </c>
      <c r="B38" s="108"/>
      <c r="C38" s="109">
        <v>0</v>
      </c>
      <c r="D38" s="108"/>
      <c r="E38" s="109">
        <v>0</v>
      </c>
      <c r="F38" s="109">
        <v>4.6135799999999998</v>
      </c>
      <c r="G38" s="109">
        <v>0</v>
      </c>
      <c r="H38" s="108" t="s">
        <v>221</v>
      </c>
      <c r="I38" s="109">
        <v>0</v>
      </c>
      <c r="J38" s="109">
        <v>0</v>
      </c>
      <c r="K38" s="109">
        <v>0</v>
      </c>
      <c r="L38" s="109">
        <v>0</v>
      </c>
      <c r="M38" s="109">
        <v>0</v>
      </c>
      <c r="N38" s="109">
        <v>0</v>
      </c>
      <c r="O38" s="109">
        <v>0</v>
      </c>
      <c r="P38" s="109">
        <v>0</v>
      </c>
      <c r="Q38" s="109">
        <v>21.962001582199999</v>
      </c>
      <c r="R38" s="108" t="s">
        <v>221</v>
      </c>
      <c r="S38" s="109">
        <v>0</v>
      </c>
      <c r="T38" s="109">
        <v>0</v>
      </c>
      <c r="U38" s="108"/>
      <c r="V38" s="109">
        <v>0</v>
      </c>
      <c r="W38" s="108"/>
      <c r="X38" s="109">
        <v>0</v>
      </c>
      <c r="Y38" s="109">
        <v>0</v>
      </c>
      <c r="Z38" s="109">
        <v>0</v>
      </c>
      <c r="AA38" s="108" t="s">
        <v>221</v>
      </c>
      <c r="AB38" s="109">
        <v>0</v>
      </c>
      <c r="AC38" s="109">
        <v>755.74628800000005</v>
      </c>
      <c r="AD38" s="109">
        <v>0</v>
      </c>
      <c r="AE38" s="108"/>
      <c r="AF38" s="108"/>
      <c r="AG38" s="108"/>
      <c r="AH38" s="108"/>
      <c r="AI38" s="108"/>
      <c r="AJ38" s="108"/>
      <c r="AK38" s="109">
        <v>0</v>
      </c>
      <c r="AL38" s="109">
        <v>0</v>
      </c>
      <c r="AM38" s="108" t="s">
        <v>221</v>
      </c>
      <c r="AN38" s="108"/>
      <c r="AO38" s="109">
        <v>0</v>
      </c>
      <c r="AP38" s="109">
        <v>0</v>
      </c>
      <c r="AQ38" s="108" t="s">
        <v>221</v>
      </c>
      <c r="AR38" s="109">
        <v>0</v>
      </c>
      <c r="AS38" s="109">
        <v>0</v>
      </c>
      <c r="AT38" s="109">
        <v>0</v>
      </c>
      <c r="AU38" s="109">
        <v>0</v>
      </c>
      <c r="AV38" s="109">
        <v>0</v>
      </c>
      <c r="AW38" s="108" t="s">
        <v>221</v>
      </c>
      <c r="AX38" s="109">
        <v>0</v>
      </c>
      <c r="AY38" s="108" t="s">
        <v>221</v>
      </c>
      <c r="AZ38" s="108" t="s">
        <v>221</v>
      </c>
      <c r="BA38" s="109">
        <v>257.416673082724</v>
      </c>
      <c r="BB38" s="109">
        <v>0</v>
      </c>
      <c r="BC38" s="108" t="s">
        <v>221</v>
      </c>
      <c r="BD38" s="108" t="s">
        <v>221</v>
      </c>
      <c r="BE38" s="109">
        <v>257.416673082724</v>
      </c>
      <c r="BF38" s="109">
        <v>755.74628800000005</v>
      </c>
      <c r="BG38" s="108"/>
      <c r="BH38" s="109">
        <v>26.575581582200101</v>
      </c>
      <c r="BI38" s="109">
        <v>0</v>
      </c>
      <c r="BJ38" s="108"/>
      <c r="BK38" s="109">
        <v>0</v>
      </c>
      <c r="BL38" s="109">
        <v>0</v>
      </c>
      <c r="BM38" s="109">
        <v>1039.73854266492</v>
      </c>
    </row>
    <row r="39" spans="1:65" ht="18.75" customHeight="1">
      <c r="A39" s="108" t="s">
        <v>243</v>
      </c>
      <c r="B39" s="110"/>
      <c r="C39" s="111">
        <v>0</v>
      </c>
      <c r="D39" s="110"/>
      <c r="E39" s="111">
        <v>0</v>
      </c>
      <c r="F39" s="110"/>
      <c r="G39" s="111">
        <v>1.6869976099999999</v>
      </c>
      <c r="H39" s="110" t="s">
        <v>221</v>
      </c>
      <c r="I39" s="111">
        <v>0</v>
      </c>
      <c r="J39" s="111">
        <v>0</v>
      </c>
      <c r="K39" s="111">
        <v>0</v>
      </c>
      <c r="L39" s="111">
        <v>0</v>
      </c>
      <c r="M39" s="111">
        <v>0</v>
      </c>
      <c r="N39" s="111">
        <v>0</v>
      </c>
      <c r="O39" s="111">
        <v>0</v>
      </c>
      <c r="P39" s="110" t="s">
        <v>221</v>
      </c>
      <c r="Q39" s="111">
        <v>164.74876366262001</v>
      </c>
      <c r="R39" s="110" t="s">
        <v>221</v>
      </c>
      <c r="S39" s="111">
        <v>0</v>
      </c>
      <c r="T39" s="111">
        <v>0</v>
      </c>
      <c r="U39" s="110"/>
      <c r="V39" s="111">
        <v>0</v>
      </c>
      <c r="W39" s="110"/>
      <c r="X39" s="111">
        <v>0.11052951532807501</v>
      </c>
      <c r="Y39" s="111">
        <v>0</v>
      </c>
      <c r="Z39" s="111">
        <v>8.8788711330000005</v>
      </c>
      <c r="AA39" s="110"/>
      <c r="AB39" s="111">
        <v>0</v>
      </c>
      <c r="AC39" s="111">
        <v>0.23886399999999999</v>
      </c>
      <c r="AD39" s="111">
        <v>0</v>
      </c>
      <c r="AE39" s="110"/>
      <c r="AF39" s="110"/>
      <c r="AG39" s="110" t="s">
        <v>221</v>
      </c>
      <c r="AH39" s="110"/>
      <c r="AI39" s="110"/>
      <c r="AJ39" s="111">
        <v>3.0392041089999999</v>
      </c>
      <c r="AK39" s="111">
        <v>0</v>
      </c>
      <c r="AL39" s="111">
        <v>0</v>
      </c>
      <c r="AM39" s="110" t="s">
        <v>221</v>
      </c>
      <c r="AN39" s="110"/>
      <c r="AO39" s="111">
        <v>0</v>
      </c>
      <c r="AP39" s="111">
        <v>0</v>
      </c>
      <c r="AQ39" s="110" t="s">
        <v>221</v>
      </c>
      <c r="AR39" s="111">
        <v>6.0041999999999998E-2</v>
      </c>
      <c r="AS39" s="111">
        <v>0</v>
      </c>
      <c r="AT39" s="111">
        <v>0</v>
      </c>
      <c r="AU39" s="111">
        <v>0</v>
      </c>
      <c r="AV39" s="111">
        <v>0</v>
      </c>
      <c r="AW39" s="110" t="s">
        <v>221</v>
      </c>
      <c r="AX39" s="110"/>
      <c r="AY39" s="110" t="s">
        <v>221</v>
      </c>
      <c r="AZ39" s="110" t="s">
        <v>221</v>
      </c>
      <c r="BA39" s="111">
        <v>0</v>
      </c>
      <c r="BB39" s="111">
        <v>16</v>
      </c>
      <c r="BC39" s="110" t="s">
        <v>221</v>
      </c>
      <c r="BD39" s="110" t="s">
        <v>221</v>
      </c>
      <c r="BE39" s="111">
        <v>0.11052951532807501</v>
      </c>
      <c r="BF39" s="111">
        <v>0.23886399999999999</v>
      </c>
      <c r="BG39" s="110"/>
      <c r="BH39" s="111">
        <v>189.68767679562001</v>
      </c>
      <c r="BI39" s="111">
        <v>0</v>
      </c>
      <c r="BJ39" s="110"/>
      <c r="BK39" s="111">
        <v>1.6869976099999999</v>
      </c>
      <c r="BL39" s="111">
        <v>3.0392041089999999</v>
      </c>
      <c r="BM39" s="111">
        <v>194.76327202994801</v>
      </c>
    </row>
    <row r="40" spans="1:65" ht="18.75" customHeight="1">
      <c r="A40" s="108" t="s">
        <v>244</v>
      </c>
      <c r="B40" s="108"/>
      <c r="C40" s="109">
        <v>157.833</v>
      </c>
      <c r="D40" s="109">
        <v>0</v>
      </c>
      <c r="E40" s="109">
        <v>0</v>
      </c>
      <c r="F40" s="109">
        <v>239.54193000000001</v>
      </c>
      <c r="G40" s="109">
        <v>271.22312731</v>
      </c>
      <c r="H40" s="109">
        <v>56.6049900070917</v>
      </c>
      <c r="I40" s="109">
        <v>0</v>
      </c>
      <c r="J40" s="109">
        <v>1.3655014296088599</v>
      </c>
      <c r="K40" s="109">
        <v>0</v>
      </c>
      <c r="L40" s="108" t="s">
        <v>221</v>
      </c>
      <c r="M40" s="108" t="s">
        <v>221</v>
      </c>
      <c r="N40" s="109">
        <v>433.72431143202499</v>
      </c>
      <c r="O40" s="108" t="s">
        <v>221</v>
      </c>
      <c r="P40" s="109">
        <v>61.175599763190696</v>
      </c>
      <c r="Q40" s="109">
        <v>9115.68276957331</v>
      </c>
      <c r="R40" s="109">
        <v>2062.7559000000001</v>
      </c>
      <c r="S40" s="109">
        <v>0</v>
      </c>
      <c r="T40" s="109">
        <v>0</v>
      </c>
      <c r="U40" s="108"/>
      <c r="V40" s="109">
        <v>63.0189750318373</v>
      </c>
      <c r="W40" s="109">
        <v>5.5234668983205699</v>
      </c>
      <c r="X40" s="109">
        <v>222.14853587867</v>
      </c>
      <c r="Y40" s="108" t="s">
        <v>221</v>
      </c>
      <c r="Z40" s="109">
        <v>285.62912107829999</v>
      </c>
      <c r="AA40" s="109">
        <v>691.72745358090197</v>
      </c>
      <c r="AB40" s="109">
        <v>50.499000000000002</v>
      </c>
      <c r="AC40" s="109">
        <v>521.162372</v>
      </c>
      <c r="AD40" s="109">
        <v>0</v>
      </c>
      <c r="AE40" s="108"/>
      <c r="AF40" s="108" t="s">
        <v>221</v>
      </c>
      <c r="AG40" s="108"/>
      <c r="AH40" s="108"/>
      <c r="AI40" s="108" t="s">
        <v>221</v>
      </c>
      <c r="AJ40" s="109">
        <v>3.788265</v>
      </c>
      <c r="AK40" s="109">
        <v>85.291464772387499</v>
      </c>
      <c r="AL40" s="109">
        <v>0</v>
      </c>
      <c r="AM40" s="109">
        <v>16429.565429999999</v>
      </c>
      <c r="AN40" s="108"/>
      <c r="AO40" s="109">
        <v>0.70783244054956596</v>
      </c>
      <c r="AP40" s="109">
        <v>144.53125</v>
      </c>
      <c r="AQ40" s="108" t="s">
        <v>221</v>
      </c>
      <c r="AR40" s="109">
        <v>508.81486112671598</v>
      </c>
      <c r="AS40" s="109">
        <v>0</v>
      </c>
      <c r="AT40" s="109">
        <v>0</v>
      </c>
      <c r="AU40" s="109">
        <v>4.9620267</v>
      </c>
      <c r="AV40" s="109">
        <v>8.0304292825718093</v>
      </c>
      <c r="AW40" s="108" t="s">
        <v>221</v>
      </c>
      <c r="AX40" s="108"/>
      <c r="AY40" s="109">
        <v>567.43272238451004</v>
      </c>
      <c r="AZ40" s="109">
        <v>15059.4631483167</v>
      </c>
      <c r="BA40" s="109">
        <v>87.6082577272565</v>
      </c>
      <c r="BB40" s="109">
        <v>10</v>
      </c>
      <c r="BC40" s="109">
        <v>46518.083200000001</v>
      </c>
      <c r="BD40" s="109">
        <v>49360</v>
      </c>
      <c r="BE40" s="109">
        <v>360.96362604647601</v>
      </c>
      <c r="BF40" s="109">
        <v>1269.4948155879899</v>
      </c>
      <c r="BG40" s="108"/>
      <c r="BH40" s="109">
        <v>91667.737712304894</v>
      </c>
      <c r="BI40" s="109">
        <v>49446.656966201997</v>
      </c>
      <c r="BJ40" s="108"/>
      <c r="BK40" s="109">
        <v>271.22312731</v>
      </c>
      <c r="BL40" s="109">
        <v>11.8186942825718</v>
      </c>
      <c r="BM40" s="109">
        <v>143027.894941734</v>
      </c>
    </row>
    <row r="41" spans="1:65" ht="18.75" customHeight="1">
      <c r="A41" s="108" t="s">
        <v>110</v>
      </c>
      <c r="B41" s="110"/>
      <c r="C41" s="111">
        <v>0</v>
      </c>
      <c r="D41" s="110"/>
      <c r="E41" s="111">
        <v>0</v>
      </c>
      <c r="F41" s="110" t="s">
        <v>221</v>
      </c>
      <c r="G41" s="111">
        <v>2903.9173533799999</v>
      </c>
      <c r="H41" s="111">
        <v>3977.8221907033699</v>
      </c>
      <c r="I41" s="110" t="s">
        <v>221</v>
      </c>
      <c r="J41" s="111">
        <v>11.7796841217743</v>
      </c>
      <c r="K41" s="111">
        <v>0</v>
      </c>
      <c r="L41" s="111">
        <v>0</v>
      </c>
      <c r="M41" s="111">
        <v>0</v>
      </c>
      <c r="N41" s="111">
        <v>169.56905283105201</v>
      </c>
      <c r="O41" s="111">
        <v>0</v>
      </c>
      <c r="P41" s="111">
        <v>0</v>
      </c>
      <c r="Q41" s="110" t="s">
        <v>221</v>
      </c>
      <c r="R41" s="111">
        <v>25.496099999999998</v>
      </c>
      <c r="S41" s="111">
        <v>0</v>
      </c>
      <c r="T41" s="111">
        <v>0</v>
      </c>
      <c r="U41" s="110"/>
      <c r="V41" s="111">
        <v>0</v>
      </c>
      <c r="W41" s="111">
        <v>4.01636046945851</v>
      </c>
      <c r="X41" s="111">
        <v>110.87689380482099</v>
      </c>
      <c r="Y41" s="110" t="s">
        <v>221</v>
      </c>
      <c r="Z41" s="111">
        <v>0</v>
      </c>
      <c r="AA41" s="111">
        <v>159.13461538461499</v>
      </c>
      <c r="AB41" s="111">
        <v>0</v>
      </c>
      <c r="AC41" s="111">
        <v>5.0317379999999998</v>
      </c>
      <c r="AD41" s="111">
        <v>0</v>
      </c>
      <c r="AE41" s="111">
        <v>21.082650273224001</v>
      </c>
      <c r="AF41" s="110"/>
      <c r="AG41" s="110"/>
      <c r="AH41" s="110"/>
      <c r="AI41" s="110" t="s">
        <v>221</v>
      </c>
      <c r="AJ41" s="111">
        <v>45.931564999999999</v>
      </c>
      <c r="AK41" s="111">
        <v>0</v>
      </c>
      <c r="AL41" s="111">
        <v>0</v>
      </c>
      <c r="AM41" s="111">
        <v>9814.1773499999999</v>
      </c>
      <c r="AN41" s="110"/>
      <c r="AO41" s="111">
        <v>0</v>
      </c>
      <c r="AP41" s="111">
        <v>0</v>
      </c>
      <c r="AQ41" s="110" t="s">
        <v>221</v>
      </c>
      <c r="AR41" s="111">
        <v>126.14863888818699</v>
      </c>
      <c r="AS41" s="111">
        <v>0</v>
      </c>
      <c r="AT41" s="111">
        <v>0</v>
      </c>
      <c r="AU41" s="111">
        <v>0</v>
      </c>
      <c r="AV41" s="111">
        <v>0</v>
      </c>
      <c r="AW41" s="110" t="s">
        <v>221</v>
      </c>
      <c r="AX41" s="110"/>
      <c r="AY41" s="111">
        <v>1.0340459633430701</v>
      </c>
      <c r="AZ41" s="110" t="s">
        <v>221</v>
      </c>
      <c r="BA41" s="111">
        <v>5353.8480395899996</v>
      </c>
      <c r="BB41" s="111">
        <v>0</v>
      </c>
      <c r="BC41" s="111">
        <v>6858.1552000000001</v>
      </c>
      <c r="BD41" s="111">
        <v>14957</v>
      </c>
      <c r="BE41" s="111">
        <v>5464.7249333948203</v>
      </c>
      <c r="BF41" s="111">
        <v>4141.9885440879898</v>
      </c>
      <c r="BG41" s="111">
        <v>21.082650273224001</v>
      </c>
      <c r="BH41" s="111">
        <v>16998.596748151998</v>
      </c>
      <c r="BI41" s="111">
        <v>14968.779684121801</v>
      </c>
      <c r="BJ41" s="110"/>
      <c r="BK41" s="111">
        <v>2903.9173533799999</v>
      </c>
      <c r="BL41" s="111">
        <v>45.931564999999999</v>
      </c>
      <c r="BM41" s="111">
        <v>44545.021478409901</v>
      </c>
    </row>
    <row r="42" spans="1:65" ht="18.75" customHeight="1">
      <c r="A42" s="108" t="s">
        <v>245</v>
      </c>
      <c r="B42" s="108"/>
      <c r="C42" s="109">
        <v>0</v>
      </c>
      <c r="D42" s="108"/>
      <c r="E42" s="109">
        <v>0</v>
      </c>
      <c r="F42" s="108"/>
      <c r="G42" s="109">
        <v>0</v>
      </c>
      <c r="H42" s="108" t="s">
        <v>221</v>
      </c>
      <c r="I42" s="109">
        <v>0</v>
      </c>
      <c r="J42" s="109">
        <v>0</v>
      </c>
      <c r="K42" s="109">
        <v>0</v>
      </c>
      <c r="L42" s="109">
        <v>0</v>
      </c>
      <c r="M42" s="109">
        <v>0</v>
      </c>
      <c r="N42" s="109">
        <v>0</v>
      </c>
      <c r="O42" s="109">
        <v>0</v>
      </c>
      <c r="P42" s="109">
        <v>0</v>
      </c>
      <c r="Q42" s="108" t="s">
        <v>221</v>
      </c>
      <c r="R42" s="109">
        <v>0</v>
      </c>
      <c r="S42" s="109">
        <v>0</v>
      </c>
      <c r="T42" s="109">
        <v>0</v>
      </c>
      <c r="U42" s="108"/>
      <c r="V42" s="109">
        <v>0</v>
      </c>
      <c r="W42" s="108"/>
      <c r="X42" s="109">
        <v>0</v>
      </c>
      <c r="Y42" s="109">
        <v>0</v>
      </c>
      <c r="Z42" s="109">
        <v>1.4110391609999999</v>
      </c>
      <c r="AA42" s="108"/>
      <c r="AB42" s="109">
        <v>0</v>
      </c>
      <c r="AC42" s="109">
        <v>0.168132</v>
      </c>
      <c r="AD42" s="109">
        <v>0</v>
      </c>
      <c r="AE42" s="108"/>
      <c r="AF42" s="108"/>
      <c r="AG42" s="108"/>
      <c r="AH42" s="108"/>
      <c r="AI42" s="108"/>
      <c r="AJ42" s="108"/>
      <c r="AK42" s="109">
        <v>0</v>
      </c>
      <c r="AL42" s="109">
        <v>0</v>
      </c>
      <c r="AM42" s="108" t="s">
        <v>221</v>
      </c>
      <c r="AN42" s="108"/>
      <c r="AO42" s="109">
        <v>0</v>
      </c>
      <c r="AP42" s="109">
        <v>0</v>
      </c>
      <c r="AQ42" s="108" t="s">
        <v>221</v>
      </c>
      <c r="AR42" s="109">
        <v>0</v>
      </c>
      <c r="AS42" s="109">
        <v>0</v>
      </c>
      <c r="AT42" s="109">
        <v>0</v>
      </c>
      <c r="AU42" s="109">
        <v>0</v>
      </c>
      <c r="AV42" s="109">
        <v>0</v>
      </c>
      <c r="AW42" s="108" t="s">
        <v>221</v>
      </c>
      <c r="AX42" s="108"/>
      <c r="AY42" s="109">
        <v>0</v>
      </c>
      <c r="AZ42" s="108" t="s">
        <v>221</v>
      </c>
      <c r="BA42" s="109">
        <v>0</v>
      </c>
      <c r="BB42" s="109">
        <v>0</v>
      </c>
      <c r="BC42" s="109">
        <v>0</v>
      </c>
      <c r="BD42" s="108" t="s">
        <v>221</v>
      </c>
      <c r="BE42" s="109">
        <v>0</v>
      </c>
      <c r="BF42" s="109">
        <v>0.168132</v>
      </c>
      <c r="BG42" s="108"/>
      <c r="BH42" s="109">
        <v>1.4110391609999999</v>
      </c>
      <c r="BI42" s="109">
        <v>0</v>
      </c>
      <c r="BJ42" s="108"/>
      <c r="BK42" s="109">
        <v>0</v>
      </c>
      <c r="BL42" s="109">
        <v>0</v>
      </c>
      <c r="BM42" s="109">
        <v>1.5791711610000001</v>
      </c>
    </row>
    <row r="43" spans="1:65" ht="18.75" customHeight="1">
      <c r="A43" s="108" t="s">
        <v>246</v>
      </c>
      <c r="B43" s="110"/>
      <c r="C43" s="111">
        <v>0</v>
      </c>
      <c r="D43" s="110"/>
      <c r="E43" s="111">
        <v>0</v>
      </c>
      <c r="F43" s="110" t="s">
        <v>221</v>
      </c>
      <c r="G43" s="111">
        <v>2.3186600000000002E-2</v>
      </c>
      <c r="H43" s="110" t="s">
        <v>221</v>
      </c>
      <c r="I43" s="111">
        <v>0</v>
      </c>
      <c r="J43" s="111">
        <v>0</v>
      </c>
      <c r="K43" s="111">
        <v>0</v>
      </c>
      <c r="L43" s="111">
        <v>0</v>
      </c>
      <c r="M43" s="111">
        <v>0</v>
      </c>
      <c r="N43" s="111">
        <v>0</v>
      </c>
      <c r="O43" s="111">
        <v>0</v>
      </c>
      <c r="P43" s="111">
        <v>0</v>
      </c>
      <c r="Q43" s="110" t="s">
        <v>221</v>
      </c>
      <c r="R43" s="111">
        <v>1.2141</v>
      </c>
      <c r="S43" s="111">
        <v>0</v>
      </c>
      <c r="T43" s="111">
        <v>0</v>
      </c>
      <c r="U43" s="110"/>
      <c r="V43" s="111">
        <v>0</v>
      </c>
      <c r="W43" s="110"/>
      <c r="X43" s="111">
        <v>9.4739584566921706E-2</v>
      </c>
      <c r="Y43" s="111">
        <v>0</v>
      </c>
      <c r="Z43" s="111">
        <v>1.5151968E-3</v>
      </c>
      <c r="AA43" s="110"/>
      <c r="AB43" s="111">
        <v>0</v>
      </c>
      <c r="AC43" s="111">
        <v>0</v>
      </c>
      <c r="AD43" s="111">
        <v>0</v>
      </c>
      <c r="AE43" s="110"/>
      <c r="AF43" s="110"/>
      <c r="AG43" s="110"/>
      <c r="AH43" s="110"/>
      <c r="AI43" s="110"/>
      <c r="AJ43" s="111">
        <v>0</v>
      </c>
      <c r="AK43" s="111">
        <v>0</v>
      </c>
      <c r="AL43" s="111">
        <v>0</v>
      </c>
      <c r="AM43" s="110" t="s">
        <v>221</v>
      </c>
      <c r="AN43" s="110"/>
      <c r="AO43" s="111">
        <v>0</v>
      </c>
      <c r="AP43" s="111">
        <v>0</v>
      </c>
      <c r="AQ43" s="110" t="s">
        <v>221</v>
      </c>
      <c r="AR43" s="111">
        <v>0</v>
      </c>
      <c r="AS43" s="111">
        <v>0</v>
      </c>
      <c r="AT43" s="111">
        <v>0</v>
      </c>
      <c r="AU43" s="111">
        <v>0</v>
      </c>
      <c r="AV43" s="111">
        <v>0</v>
      </c>
      <c r="AW43" s="110" t="s">
        <v>221</v>
      </c>
      <c r="AX43" s="110"/>
      <c r="AY43" s="111">
        <v>0</v>
      </c>
      <c r="AZ43" s="110" t="s">
        <v>221</v>
      </c>
      <c r="BA43" s="111">
        <v>0</v>
      </c>
      <c r="BB43" s="111">
        <v>0</v>
      </c>
      <c r="BC43" s="111">
        <v>0</v>
      </c>
      <c r="BD43" s="110" t="s">
        <v>221</v>
      </c>
      <c r="BE43" s="111">
        <v>9.4739584566921706E-2</v>
      </c>
      <c r="BF43" s="111">
        <v>0</v>
      </c>
      <c r="BG43" s="110"/>
      <c r="BH43" s="111">
        <v>1.2156151968</v>
      </c>
      <c r="BI43" s="111">
        <v>0</v>
      </c>
      <c r="BJ43" s="110"/>
      <c r="BK43" s="111">
        <v>2.3186600000000002E-2</v>
      </c>
      <c r="BL43" s="111">
        <v>0</v>
      </c>
      <c r="BM43" s="111">
        <v>1.3335413813669199</v>
      </c>
    </row>
    <row r="44" spans="1:65" ht="18.75" customHeight="1">
      <c r="A44" s="108" t="s">
        <v>247</v>
      </c>
      <c r="B44" s="108"/>
      <c r="C44" s="109">
        <v>37.637099999999997</v>
      </c>
      <c r="D44" s="108"/>
      <c r="E44" s="109">
        <v>0</v>
      </c>
      <c r="F44" s="109">
        <v>102.10581000000001</v>
      </c>
      <c r="G44" s="109">
        <v>204.68399002000001</v>
      </c>
      <c r="H44" s="108" t="s">
        <v>221</v>
      </c>
      <c r="I44" s="109">
        <v>0</v>
      </c>
      <c r="J44" s="109">
        <v>11.857958681392001</v>
      </c>
      <c r="K44" s="109">
        <v>0</v>
      </c>
      <c r="L44" s="109">
        <v>0</v>
      </c>
      <c r="M44" s="109">
        <v>0</v>
      </c>
      <c r="N44" s="109">
        <v>65.017806384160494</v>
      </c>
      <c r="O44" s="108" t="s">
        <v>221</v>
      </c>
      <c r="P44" s="109">
        <v>23.189309999999999</v>
      </c>
      <c r="Q44" s="109">
        <v>279.17560155739199</v>
      </c>
      <c r="R44" s="109">
        <v>333.8775</v>
      </c>
      <c r="S44" s="109">
        <v>0</v>
      </c>
      <c r="T44" s="109">
        <v>0</v>
      </c>
      <c r="U44" s="108"/>
      <c r="V44" s="109">
        <v>0</v>
      </c>
      <c r="W44" s="109">
        <v>8.4649957617176508</v>
      </c>
      <c r="X44" s="109">
        <v>6.7107205734902902</v>
      </c>
      <c r="Y44" s="108" t="s">
        <v>221</v>
      </c>
      <c r="Z44" s="109">
        <v>317.54338346970002</v>
      </c>
      <c r="AA44" s="108" t="s">
        <v>221</v>
      </c>
      <c r="AB44" s="109">
        <v>0</v>
      </c>
      <c r="AC44" s="109">
        <v>78.817999999999998</v>
      </c>
      <c r="AD44" s="109">
        <v>0</v>
      </c>
      <c r="AE44" s="108"/>
      <c r="AF44" s="108"/>
      <c r="AG44" s="108"/>
      <c r="AH44" s="108"/>
      <c r="AI44" s="108" t="s">
        <v>221</v>
      </c>
      <c r="AJ44" s="109">
        <v>0.30207000000000001</v>
      </c>
      <c r="AK44" s="109">
        <v>2028.03230628341</v>
      </c>
      <c r="AL44" s="109">
        <v>0</v>
      </c>
      <c r="AM44" s="109">
        <v>5598.9435599999997</v>
      </c>
      <c r="AN44" s="108"/>
      <c r="AO44" s="108" t="s">
        <v>221</v>
      </c>
      <c r="AP44" s="109">
        <v>0.85538321167883202</v>
      </c>
      <c r="AQ44" s="108" t="s">
        <v>221</v>
      </c>
      <c r="AR44" s="109">
        <v>1.645</v>
      </c>
      <c r="AS44" s="109">
        <v>0</v>
      </c>
      <c r="AT44" s="109">
        <v>24.282</v>
      </c>
      <c r="AU44" s="109">
        <v>0</v>
      </c>
      <c r="AV44" s="109">
        <v>3.1085532706729602</v>
      </c>
      <c r="AW44" s="108" t="s">
        <v>221</v>
      </c>
      <c r="AX44" s="108"/>
      <c r="AY44" s="108" t="s">
        <v>221</v>
      </c>
      <c r="AZ44" s="109">
        <v>383.81558993023998</v>
      </c>
      <c r="BA44" s="109">
        <v>0</v>
      </c>
      <c r="BB44" s="109">
        <v>7</v>
      </c>
      <c r="BC44" s="109">
        <v>360.54480000000001</v>
      </c>
      <c r="BD44" s="109">
        <v>1611</v>
      </c>
      <c r="BE44" s="109">
        <v>6.7107205734902902</v>
      </c>
      <c r="BF44" s="109">
        <v>78.817999999999998</v>
      </c>
      <c r="BG44" s="108"/>
      <c r="BH44" s="109">
        <v>7544.0978403148902</v>
      </c>
      <c r="BI44" s="109">
        <v>3650.8902649647998</v>
      </c>
      <c r="BJ44" s="108"/>
      <c r="BK44" s="109">
        <v>204.68399002000001</v>
      </c>
      <c r="BL44" s="109">
        <v>3.4106232706729598</v>
      </c>
      <c r="BM44" s="109">
        <v>11488.6114391439</v>
      </c>
    </row>
    <row r="45" spans="1:65" ht="18.75" customHeight="1">
      <c r="A45" s="108" t="s">
        <v>154</v>
      </c>
      <c r="B45" s="110"/>
      <c r="C45" s="111">
        <v>117.7677</v>
      </c>
      <c r="D45" s="111">
        <v>9.7899999999999991</v>
      </c>
      <c r="E45" s="111">
        <v>0</v>
      </c>
      <c r="F45" s="111">
        <v>2069.9190899999999</v>
      </c>
      <c r="G45" s="111">
        <v>49.919571060000003</v>
      </c>
      <c r="H45" s="110"/>
      <c r="I45" s="111">
        <v>108.201604525714</v>
      </c>
      <c r="J45" s="111">
        <v>0</v>
      </c>
      <c r="K45" s="111">
        <v>0</v>
      </c>
      <c r="L45" s="110" t="s">
        <v>221</v>
      </c>
      <c r="M45" s="110" t="s">
        <v>221</v>
      </c>
      <c r="N45" s="111">
        <v>541.21606168523499</v>
      </c>
      <c r="O45" s="111">
        <v>0</v>
      </c>
      <c r="P45" s="111">
        <v>173.00925000000001</v>
      </c>
      <c r="Q45" s="111">
        <v>2403.80765464981</v>
      </c>
      <c r="R45" s="111">
        <v>2079.7532999999999</v>
      </c>
      <c r="S45" s="111">
        <v>22.271146874999999</v>
      </c>
      <c r="T45" s="111">
        <v>0</v>
      </c>
      <c r="U45" s="110"/>
      <c r="V45" s="111">
        <v>2.96622930575387</v>
      </c>
      <c r="W45" s="111">
        <v>0.34559306888567698</v>
      </c>
      <c r="X45" s="111">
        <v>177.810410301351</v>
      </c>
      <c r="Y45" s="111">
        <v>3.6423000000000001</v>
      </c>
      <c r="Z45" s="111">
        <v>862.47771339509995</v>
      </c>
      <c r="AA45" s="111">
        <v>2323.7566312997401</v>
      </c>
      <c r="AB45" s="111">
        <v>0</v>
      </c>
      <c r="AC45" s="111">
        <v>999.94037400000002</v>
      </c>
      <c r="AD45" s="111">
        <v>0</v>
      </c>
      <c r="AE45" s="110"/>
      <c r="AF45" s="110"/>
      <c r="AG45" s="110" t="s">
        <v>221</v>
      </c>
      <c r="AH45" s="110"/>
      <c r="AI45" s="110" t="s">
        <v>221</v>
      </c>
      <c r="AJ45" s="111">
        <v>419.68272986055001</v>
      </c>
      <c r="AK45" s="111">
        <v>0</v>
      </c>
      <c r="AL45" s="111">
        <v>0</v>
      </c>
      <c r="AM45" s="111">
        <v>7423.1288100000002</v>
      </c>
      <c r="AN45" s="111">
        <v>0</v>
      </c>
      <c r="AO45" s="111">
        <v>984.89297846112504</v>
      </c>
      <c r="AP45" s="111">
        <v>3.2504562043795602</v>
      </c>
      <c r="AQ45" s="110" t="s">
        <v>221</v>
      </c>
      <c r="AR45" s="111">
        <v>1058.26411631666</v>
      </c>
      <c r="AS45" s="111">
        <v>0</v>
      </c>
      <c r="AT45" s="111">
        <v>0</v>
      </c>
      <c r="AU45" s="111">
        <v>0</v>
      </c>
      <c r="AV45" s="111">
        <v>2.5904610588941299</v>
      </c>
      <c r="AW45" s="110" t="s">
        <v>221</v>
      </c>
      <c r="AX45" s="111">
        <v>0</v>
      </c>
      <c r="AY45" s="111">
        <v>489.62076364294398</v>
      </c>
      <c r="AZ45" s="111">
        <v>1103.62046304722</v>
      </c>
      <c r="BA45" s="111">
        <v>768.57946709687894</v>
      </c>
      <c r="BB45" s="111">
        <v>0</v>
      </c>
      <c r="BC45" s="110" t="s">
        <v>221</v>
      </c>
      <c r="BD45" s="111">
        <v>8052</v>
      </c>
      <c r="BE45" s="111">
        <v>1941.0728558593601</v>
      </c>
      <c r="BF45" s="111">
        <v>3431.89860982545</v>
      </c>
      <c r="BG45" s="110"/>
      <c r="BH45" s="111">
        <v>18355.060648191</v>
      </c>
      <c r="BI45" s="111">
        <v>8052</v>
      </c>
      <c r="BJ45" s="110"/>
      <c r="BK45" s="111">
        <v>49.919571060000003</v>
      </c>
      <c r="BL45" s="111">
        <v>422.273190919444</v>
      </c>
      <c r="BM45" s="111">
        <v>32252.224875855201</v>
      </c>
    </row>
    <row r="46" spans="1:65" ht="18.75" customHeight="1">
      <c r="A46" s="108" t="s">
        <v>155</v>
      </c>
      <c r="B46" s="108"/>
      <c r="C46" s="109">
        <v>0</v>
      </c>
      <c r="D46" s="108"/>
      <c r="E46" s="109">
        <v>0</v>
      </c>
      <c r="F46" s="108"/>
      <c r="G46" s="109">
        <v>180.21153555999999</v>
      </c>
      <c r="H46" s="109">
        <v>1068.01624653472</v>
      </c>
      <c r="I46" s="108"/>
      <c r="J46" s="109">
        <v>0</v>
      </c>
      <c r="K46" s="109">
        <v>0</v>
      </c>
      <c r="L46" s="109">
        <v>0</v>
      </c>
      <c r="M46" s="109">
        <v>0</v>
      </c>
      <c r="N46" s="109">
        <v>0.65344529029306997</v>
      </c>
      <c r="O46" s="109">
        <v>0</v>
      </c>
      <c r="P46" s="109">
        <v>0</v>
      </c>
      <c r="Q46" s="108" t="s">
        <v>221</v>
      </c>
      <c r="R46" s="108" t="s">
        <v>221</v>
      </c>
      <c r="S46" s="109">
        <v>0</v>
      </c>
      <c r="T46" s="109">
        <v>0</v>
      </c>
      <c r="U46" s="108"/>
      <c r="V46" s="109">
        <v>0</v>
      </c>
      <c r="W46" s="108"/>
      <c r="X46" s="109">
        <v>0</v>
      </c>
      <c r="Y46" s="109">
        <v>0</v>
      </c>
      <c r="Z46" s="109">
        <v>24.3282365703</v>
      </c>
      <c r="AA46" s="108" t="s">
        <v>221</v>
      </c>
      <c r="AB46" s="109">
        <v>0</v>
      </c>
      <c r="AC46" s="109">
        <v>1.637278</v>
      </c>
      <c r="AD46" s="109">
        <v>0</v>
      </c>
      <c r="AE46" s="108"/>
      <c r="AF46" s="108"/>
      <c r="AG46" s="108"/>
      <c r="AH46" s="108"/>
      <c r="AI46" s="108"/>
      <c r="AJ46" s="109">
        <v>371.09399999999999</v>
      </c>
      <c r="AK46" s="109">
        <v>0</v>
      </c>
      <c r="AL46" s="109">
        <v>0</v>
      </c>
      <c r="AM46" s="108" t="s">
        <v>221</v>
      </c>
      <c r="AN46" s="108"/>
      <c r="AO46" s="109">
        <v>0</v>
      </c>
      <c r="AP46" s="109">
        <v>0</v>
      </c>
      <c r="AQ46" s="108" t="s">
        <v>221</v>
      </c>
      <c r="AR46" s="109">
        <v>4.08E-4</v>
      </c>
      <c r="AS46" s="109">
        <v>0</v>
      </c>
      <c r="AT46" s="109">
        <v>0</v>
      </c>
      <c r="AU46" s="109">
        <v>0</v>
      </c>
      <c r="AV46" s="109">
        <v>0</v>
      </c>
      <c r="AW46" s="108" t="s">
        <v>221</v>
      </c>
      <c r="AX46" s="108"/>
      <c r="AY46" s="109">
        <v>0</v>
      </c>
      <c r="AZ46" s="108" t="s">
        <v>221</v>
      </c>
      <c r="BA46" s="109">
        <v>0</v>
      </c>
      <c r="BB46" s="109">
        <v>0</v>
      </c>
      <c r="BC46" s="109">
        <v>1.5608</v>
      </c>
      <c r="BD46" s="108" t="s">
        <v>221</v>
      </c>
      <c r="BE46" s="109">
        <v>0</v>
      </c>
      <c r="BF46" s="109">
        <v>1069.65352453472</v>
      </c>
      <c r="BG46" s="108"/>
      <c r="BH46" s="109">
        <v>26.5428898605931</v>
      </c>
      <c r="BI46" s="109">
        <v>0</v>
      </c>
      <c r="BJ46" s="108"/>
      <c r="BK46" s="109">
        <v>180.21153555999999</v>
      </c>
      <c r="BL46" s="109">
        <v>371.09399999999999</v>
      </c>
      <c r="BM46" s="109">
        <v>1647.50194995531</v>
      </c>
    </row>
    <row r="47" spans="1:65" ht="18.75" customHeight="1">
      <c r="A47" s="108" t="s">
        <v>156</v>
      </c>
      <c r="B47" s="110"/>
      <c r="C47" s="111">
        <v>502.63740000000001</v>
      </c>
      <c r="D47" s="110"/>
      <c r="E47" s="111">
        <v>0</v>
      </c>
      <c r="F47" s="111">
        <v>1158.2514000000001</v>
      </c>
      <c r="G47" s="111">
        <v>351.0628921</v>
      </c>
      <c r="H47" s="111">
        <v>44174.714718586802</v>
      </c>
      <c r="I47" s="111">
        <v>61.8480832050464</v>
      </c>
      <c r="J47" s="111">
        <v>0</v>
      </c>
      <c r="K47" s="111">
        <v>0</v>
      </c>
      <c r="L47" s="110" t="s">
        <v>221</v>
      </c>
      <c r="M47" s="110" t="s">
        <v>221</v>
      </c>
      <c r="N47" s="111">
        <v>1070.1800241774799</v>
      </c>
      <c r="O47" s="110" t="s">
        <v>221</v>
      </c>
      <c r="P47" s="111">
        <v>292.616071379299</v>
      </c>
      <c r="Q47" s="111">
        <v>5054.9817151603702</v>
      </c>
      <c r="R47" s="111">
        <v>18568.445400000001</v>
      </c>
      <c r="S47" s="111">
        <v>1.807576362</v>
      </c>
      <c r="T47" s="111">
        <v>0</v>
      </c>
      <c r="U47" s="110"/>
      <c r="V47" s="111">
        <v>5.55301200169799</v>
      </c>
      <c r="W47" s="111">
        <v>0.46481814223718498</v>
      </c>
      <c r="X47" s="111">
        <v>44.732873846348198</v>
      </c>
      <c r="Y47" s="111">
        <v>67.989599999999996</v>
      </c>
      <c r="Z47" s="111">
        <v>1489.1130671013</v>
      </c>
      <c r="AA47" s="111">
        <v>7765.2519893899198</v>
      </c>
      <c r="AB47" s="111">
        <v>45.328000000000003</v>
      </c>
      <c r="AC47" s="111">
        <v>6075.6093959999998</v>
      </c>
      <c r="AD47" s="111">
        <v>0</v>
      </c>
      <c r="AE47" s="110"/>
      <c r="AF47" s="110"/>
      <c r="AG47" s="110" t="s">
        <v>221</v>
      </c>
      <c r="AH47" s="111">
        <v>0</v>
      </c>
      <c r="AI47" s="110" t="s">
        <v>221</v>
      </c>
      <c r="AJ47" s="111">
        <v>1971.1580919999999</v>
      </c>
      <c r="AK47" s="111">
        <v>0</v>
      </c>
      <c r="AL47" s="111">
        <v>0</v>
      </c>
      <c r="AM47" s="111">
        <v>3441.2450399999998</v>
      </c>
      <c r="AN47" s="111">
        <v>2.4343361344872401</v>
      </c>
      <c r="AO47" s="111">
        <v>933.64103368671101</v>
      </c>
      <c r="AP47" s="111">
        <v>34.386405109488997</v>
      </c>
      <c r="AQ47" s="110" t="s">
        <v>221</v>
      </c>
      <c r="AR47" s="111">
        <v>12.9567596748785</v>
      </c>
      <c r="AS47" s="111">
        <v>0</v>
      </c>
      <c r="AT47" s="111">
        <v>0</v>
      </c>
      <c r="AU47" s="111">
        <v>9.4347711000000007</v>
      </c>
      <c r="AV47" s="111">
        <v>6.5625013491984703</v>
      </c>
      <c r="AW47" s="110" t="s">
        <v>221</v>
      </c>
      <c r="AX47" s="111">
        <v>0</v>
      </c>
      <c r="AY47" s="111">
        <v>1242.66473644754</v>
      </c>
      <c r="AZ47" s="111">
        <v>4734.7588717015497</v>
      </c>
      <c r="BA47" s="111">
        <v>1181.7362026979399</v>
      </c>
      <c r="BB47" s="111">
        <v>16</v>
      </c>
      <c r="BC47" s="111">
        <v>2322.4704000000002</v>
      </c>
      <c r="BD47" s="111">
        <v>14510</v>
      </c>
      <c r="BE47" s="111">
        <v>2207.8724463654898</v>
      </c>
      <c r="BF47" s="111">
        <v>58077.424187181801</v>
      </c>
      <c r="BG47" s="110"/>
      <c r="BH47" s="111">
        <v>40025.957068357799</v>
      </c>
      <c r="BI47" s="111">
        <v>14510</v>
      </c>
      <c r="BJ47" s="110"/>
      <c r="BK47" s="111">
        <v>351.0628921</v>
      </c>
      <c r="BL47" s="111">
        <v>1977.7205933492</v>
      </c>
      <c r="BM47" s="111">
        <v>117150.037187354</v>
      </c>
    </row>
    <row r="48" spans="1:65" ht="18.75" customHeight="1">
      <c r="A48" s="108" t="s">
        <v>248</v>
      </c>
      <c r="B48" s="108"/>
      <c r="C48" s="109">
        <v>0</v>
      </c>
      <c r="D48" s="108"/>
      <c r="E48" s="109">
        <v>0</v>
      </c>
      <c r="F48" s="108"/>
      <c r="G48" s="109">
        <v>0</v>
      </c>
      <c r="H48" s="108" t="s">
        <v>221</v>
      </c>
      <c r="I48" s="109">
        <v>0</v>
      </c>
      <c r="J48" s="109">
        <v>0</v>
      </c>
      <c r="K48" s="109">
        <v>0</v>
      </c>
      <c r="L48" s="109">
        <v>0</v>
      </c>
      <c r="M48" s="109">
        <v>0</v>
      </c>
      <c r="N48" s="109">
        <v>0</v>
      </c>
      <c r="O48" s="109">
        <v>0</v>
      </c>
      <c r="P48" s="109">
        <v>0</v>
      </c>
      <c r="Q48" s="108"/>
      <c r="R48" s="109">
        <v>0</v>
      </c>
      <c r="S48" s="109">
        <v>0</v>
      </c>
      <c r="T48" s="109">
        <v>0</v>
      </c>
      <c r="U48" s="108"/>
      <c r="V48" s="109">
        <v>0</v>
      </c>
      <c r="W48" s="108"/>
      <c r="X48" s="109">
        <v>0</v>
      </c>
      <c r="Y48" s="109">
        <v>0</v>
      </c>
      <c r="Z48" s="109">
        <v>0</v>
      </c>
      <c r="AA48" s="108"/>
      <c r="AB48" s="109">
        <v>0</v>
      </c>
      <c r="AC48" s="109">
        <v>0</v>
      </c>
      <c r="AD48" s="109">
        <v>0</v>
      </c>
      <c r="AE48" s="108"/>
      <c r="AF48" s="108"/>
      <c r="AG48" s="108"/>
      <c r="AH48" s="108"/>
      <c r="AI48" s="108"/>
      <c r="AJ48" s="108"/>
      <c r="AK48" s="109">
        <v>0</v>
      </c>
      <c r="AL48" s="109">
        <v>0</v>
      </c>
      <c r="AM48" s="109">
        <v>0</v>
      </c>
      <c r="AN48" s="108"/>
      <c r="AO48" s="109">
        <v>0</v>
      </c>
      <c r="AP48" s="109">
        <v>0</v>
      </c>
      <c r="AQ48" s="108" t="s">
        <v>221</v>
      </c>
      <c r="AR48" s="109">
        <v>0</v>
      </c>
      <c r="AS48" s="109">
        <v>0</v>
      </c>
      <c r="AT48" s="109">
        <v>0</v>
      </c>
      <c r="AU48" s="109">
        <v>0</v>
      </c>
      <c r="AV48" s="109">
        <v>0</v>
      </c>
      <c r="AW48" s="108"/>
      <c r="AX48" s="108"/>
      <c r="AY48" s="109">
        <v>0</v>
      </c>
      <c r="AZ48" s="108" t="s">
        <v>221</v>
      </c>
      <c r="BA48" s="109">
        <v>0</v>
      </c>
      <c r="BB48" s="109">
        <v>0</v>
      </c>
      <c r="BC48" s="109">
        <v>0</v>
      </c>
      <c r="BD48" s="108" t="s">
        <v>221</v>
      </c>
      <c r="BE48" s="109">
        <v>0</v>
      </c>
      <c r="BF48" s="109">
        <v>0</v>
      </c>
      <c r="BG48" s="108"/>
      <c r="BH48" s="109">
        <v>0</v>
      </c>
      <c r="BI48" s="109">
        <v>0</v>
      </c>
      <c r="BJ48" s="108"/>
      <c r="BK48" s="109">
        <v>0</v>
      </c>
      <c r="BL48" s="109">
        <v>0</v>
      </c>
      <c r="BM48" s="109">
        <v>0</v>
      </c>
    </row>
    <row r="49" spans="1:65" ht="18.75" customHeight="1">
      <c r="A49" s="108" t="s">
        <v>249</v>
      </c>
      <c r="B49" s="110"/>
      <c r="C49" s="111">
        <v>0</v>
      </c>
      <c r="D49" s="110"/>
      <c r="E49" s="111">
        <v>0</v>
      </c>
      <c r="F49" s="110"/>
      <c r="G49" s="111">
        <v>0</v>
      </c>
      <c r="H49" s="110" t="s">
        <v>221</v>
      </c>
      <c r="I49" s="111">
        <v>0</v>
      </c>
      <c r="J49" s="111">
        <v>0</v>
      </c>
      <c r="K49" s="111">
        <v>0</v>
      </c>
      <c r="L49" s="111">
        <v>0</v>
      </c>
      <c r="M49" s="111">
        <v>0</v>
      </c>
      <c r="N49" s="111">
        <v>0</v>
      </c>
      <c r="O49" s="111">
        <v>0</v>
      </c>
      <c r="P49" s="111">
        <v>0</v>
      </c>
      <c r="Q49" s="110" t="s">
        <v>221</v>
      </c>
      <c r="R49" s="111">
        <v>0</v>
      </c>
      <c r="S49" s="111">
        <v>0</v>
      </c>
      <c r="T49" s="111">
        <v>0</v>
      </c>
      <c r="U49" s="110"/>
      <c r="V49" s="111">
        <v>0</v>
      </c>
      <c r="W49" s="110"/>
      <c r="X49" s="111">
        <v>0</v>
      </c>
      <c r="Y49" s="111">
        <v>0</v>
      </c>
      <c r="Z49" s="111">
        <v>0</v>
      </c>
      <c r="AA49" s="110"/>
      <c r="AB49" s="111">
        <v>0</v>
      </c>
      <c r="AC49" s="111">
        <v>0</v>
      </c>
      <c r="AD49" s="111">
        <v>0</v>
      </c>
      <c r="AE49" s="110"/>
      <c r="AF49" s="110"/>
      <c r="AG49" s="110"/>
      <c r="AH49" s="110"/>
      <c r="AI49" s="110"/>
      <c r="AJ49" s="110"/>
      <c r="AK49" s="111">
        <v>0</v>
      </c>
      <c r="AL49" s="111">
        <v>0</v>
      </c>
      <c r="AM49" s="111">
        <v>0</v>
      </c>
      <c r="AN49" s="110"/>
      <c r="AO49" s="111">
        <v>0</v>
      </c>
      <c r="AP49" s="111">
        <v>0</v>
      </c>
      <c r="AQ49" s="110" t="s">
        <v>221</v>
      </c>
      <c r="AR49" s="111">
        <v>0</v>
      </c>
      <c r="AS49" s="111">
        <v>0</v>
      </c>
      <c r="AT49" s="111">
        <v>0</v>
      </c>
      <c r="AU49" s="111">
        <v>0</v>
      </c>
      <c r="AV49" s="111">
        <v>0</v>
      </c>
      <c r="AW49" s="110" t="s">
        <v>221</v>
      </c>
      <c r="AX49" s="110"/>
      <c r="AY49" s="111">
        <v>0</v>
      </c>
      <c r="AZ49" s="110" t="s">
        <v>221</v>
      </c>
      <c r="BA49" s="111">
        <v>0</v>
      </c>
      <c r="BB49" s="111">
        <v>0</v>
      </c>
      <c r="BC49" s="111">
        <v>0</v>
      </c>
      <c r="BD49" s="110"/>
      <c r="BE49" s="111">
        <v>0</v>
      </c>
      <c r="BF49" s="111">
        <v>0</v>
      </c>
      <c r="BG49" s="110"/>
      <c r="BH49" s="111">
        <v>0</v>
      </c>
      <c r="BI49" s="111">
        <v>0</v>
      </c>
      <c r="BJ49" s="110"/>
      <c r="BK49" s="111">
        <v>0</v>
      </c>
      <c r="BL49" s="111">
        <v>0</v>
      </c>
      <c r="BM49" s="111">
        <v>0</v>
      </c>
    </row>
    <row r="50" spans="1:65" ht="18.75" customHeight="1">
      <c r="A50" s="108" t="s">
        <v>250</v>
      </c>
      <c r="B50" s="108"/>
      <c r="C50" s="109">
        <v>21.8538</v>
      </c>
      <c r="D50" s="108"/>
      <c r="E50" s="109">
        <v>0</v>
      </c>
      <c r="F50" s="109">
        <v>0.97128000000000003</v>
      </c>
      <c r="G50" s="109">
        <v>350.36944190000003</v>
      </c>
      <c r="H50" s="108" t="s">
        <v>221</v>
      </c>
      <c r="I50" s="109">
        <v>0</v>
      </c>
      <c r="J50" s="109">
        <v>4.8035241818414596</v>
      </c>
      <c r="K50" s="109">
        <v>0</v>
      </c>
      <c r="L50" s="109">
        <v>0</v>
      </c>
      <c r="M50" s="109">
        <v>0</v>
      </c>
      <c r="N50" s="109">
        <v>9.9650406769693198</v>
      </c>
      <c r="O50" s="109">
        <v>0</v>
      </c>
      <c r="P50" s="109">
        <v>0</v>
      </c>
      <c r="Q50" s="109">
        <v>186.18453254719401</v>
      </c>
      <c r="R50" s="109">
        <v>392.15429999999998</v>
      </c>
      <c r="S50" s="109">
        <v>0</v>
      </c>
      <c r="T50" s="109">
        <v>0</v>
      </c>
      <c r="U50" s="109">
        <v>3.4453869036601299</v>
      </c>
      <c r="V50" s="109">
        <v>6.0139698220970199E-2</v>
      </c>
      <c r="W50" s="108"/>
      <c r="X50" s="109">
        <v>7.89496538057681E-2</v>
      </c>
      <c r="Y50" s="109">
        <v>0</v>
      </c>
      <c r="Z50" s="109">
        <v>76.537203947999998</v>
      </c>
      <c r="AA50" s="108" t="s">
        <v>221</v>
      </c>
      <c r="AB50" s="109">
        <v>0</v>
      </c>
      <c r="AC50" s="109">
        <v>0.13508600000000001</v>
      </c>
      <c r="AD50" s="109">
        <v>0</v>
      </c>
      <c r="AE50" s="108"/>
      <c r="AF50" s="108"/>
      <c r="AG50" s="108"/>
      <c r="AH50" s="108"/>
      <c r="AI50" s="108"/>
      <c r="AJ50" s="109">
        <v>47.89</v>
      </c>
      <c r="AK50" s="109">
        <v>1583.1941185283899</v>
      </c>
      <c r="AL50" s="109">
        <v>0</v>
      </c>
      <c r="AM50" s="109">
        <v>333.8775</v>
      </c>
      <c r="AN50" s="108"/>
      <c r="AO50" s="109">
        <v>0</v>
      </c>
      <c r="AP50" s="109">
        <v>1.91035583941606</v>
      </c>
      <c r="AQ50" s="108" t="s">
        <v>221</v>
      </c>
      <c r="AR50" s="109">
        <v>0.55052500000000004</v>
      </c>
      <c r="AS50" s="109">
        <v>0</v>
      </c>
      <c r="AT50" s="109">
        <v>0</v>
      </c>
      <c r="AU50" s="109">
        <v>0</v>
      </c>
      <c r="AV50" s="109">
        <v>0</v>
      </c>
      <c r="AW50" s="108" t="s">
        <v>221</v>
      </c>
      <c r="AX50" s="108"/>
      <c r="AY50" s="108" t="s">
        <v>221</v>
      </c>
      <c r="AZ50" s="109">
        <v>330.750176928521</v>
      </c>
      <c r="BA50" s="109">
        <v>0</v>
      </c>
      <c r="BB50" s="109">
        <v>0</v>
      </c>
      <c r="BC50" s="108" t="s">
        <v>221</v>
      </c>
      <c r="BD50" s="109">
        <v>917</v>
      </c>
      <c r="BE50" s="109">
        <v>7.89496538057681E-2</v>
      </c>
      <c r="BF50" s="109">
        <v>0.13508600000000001</v>
      </c>
      <c r="BG50" s="108"/>
      <c r="BH50" s="109">
        <v>1354.81485463832</v>
      </c>
      <c r="BI50" s="109">
        <v>2508.4430296138898</v>
      </c>
      <c r="BJ50" s="108"/>
      <c r="BK50" s="109">
        <v>350.36944190000003</v>
      </c>
      <c r="BL50" s="109">
        <v>47.89</v>
      </c>
      <c r="BM50" s="109">
        <v>4261.7313618060198</v>
      </c>
    </row>
    <row r="51" spans="1:65" ht="18.75" customHeight="1">
      <c r="A51" s="108" t="s">
        <v>251</v>
      </c>
      <c r="B51" s="110"/>
      <c r="C51" s="111">
        <v>0</v>
      </c>
      <c r="D51" s="110"/>
      <c r="E51" s="111">
        <v>0</v>
      </c>
      <c r="F51" s="110"/>
      <c r="G51" s="111">
        <v>0</v>
      </c>
      <c r="H51" s="110" t="s">
        <v>221</v>
      </c>
      <c r="I51" s="111">
        <v>0</v>
      </c>
      <c r="J51" s="111">
        <v>0</v>
      </c>
      <c r="K51" s="111">
        <v>0</v>
      </c>
      <c r="L51" s="111">
        <v>0</v>
      </c>
      <c r="M51" s="111">
        <v>0</v>
      </c>
      <c r="N51" s="111">
        <v>0</v>
      </c>
      <c r="O51" s="111">
        <v>0</v>
      </c>
      <c r="P51" s="111">
        <v>0</v>
      </c>
      <c r="Q51" s="110" t="s">
        <v>221</v>
      </c>
      <c r="R51" s="111">
        <v>0</v>
      </c>
      <c r="S51" s="111">
        <v>0</v>
      </c>
      <c r="T51" s="111">
        <v>0</v>
      </c>
      <c r="U51" s="110"/>
      <c r="V51" s="111">
        <v>0</v>
      </c>
      <c r="W51" s="110"/>
      <c r="X51" s="111">
        <v>0</v>
      </c>
      <c r="Y51" s="111">
        <v>0</v>
      </c>
      <c r="Z51" s="111">
        <v>0</v>
      </c>
      <c r="AA51" s="110"/>
      <c r="AB51" s="111">
        <v>0</v>
      </c>
      <c r="AC51" s="111">
        <v>0</v>
      </c>
      <c r="AD51" s="111">
        <v>0</v>
      </c>
      <c r="AE51" s="110"/>
      <c r="AF51" s="110"/>
      <c r="AG51" s="110"/>
      <c r="AH51" s="110"/>
      <c r="AI51" s="110"/>
      <c r="AJ51" s="111">
        <v>0.8</v>
      </c>
      <c r="AK51" s="111">
        <v>0</v>
      </c>
      <c r="AL51" s="111">
        <v>0</v>
      </c>
      <c r="AM51" s="111">
        <v>0</v>
      </c>
      <c r="AN51" s="110"/>
      <c r="AO51" s="111">
        <v>0</v>
      </c>
      <c r="AP51" s="111">
        <v>0</v>
      </c>
      <c r="AQ51" s="110" t="s">
        <v>221</v>
      </c>
      <c r="AR51" s="111">
        <v>0</v>
      </c>
      <c r="AS51" s="111">
        <v>0</v>
      </c>
      <c r="AT51" s="111">
        <v>0</v>
      </c>
      <c r="AU51" s="111">
        <v>0</v>
      </c>
      <c r="AV51" s="111">
        <v>0</v>
      </c>
      <c r="AW51" s="110"/>
      <c r="AX51" s="110"/>
      <c r="AY51" s="111">
        <v>0</v>
      </c>
      <c r="AZ51" s="110" t="s">
        <v>221</v>
      </c>
      <c r="BA51" s="111">
        <v>0</v>
      </c>
      <c r="BB51" s="111">
        <v>0</v>
      </c>
      <c r="BC51" s="111">
        <v>0</v>
      </c>
      <c r="BD51" s="110" t="s">
        <v>221</v>
      </c>
      <c r="BE51" s="111">
        <v>0</v>
      </c>
      <c r="BF51" s="111">
        <v>0</v>
      </c>
      <c r="BG51" s="110"/>
      <c r="BH51" s="111">
        <v>0</v>
      </c>
      <c r="BI51" s="111">
        <v>0</v>
      </c>
      <c r="BJ51" s="110"/>
      <c r="BK51" s="111">
        <v>0</v>
      </c>
      <c r="BL51" s="111">
        <v>0.8</v>
      </c>
      <c r="BM51" s="111">
        <v>0.8</v>
      </c>
    </row>
    <row r="52" spans="1:65" ht="18.75" customHeight="1">
      <c r="A52" s="108" t="s">
        <v>252</v>
      </c>
      <c r="B52" s="108"/>
      <c r="C52" s="108" t="s">
        <v>221</v>
      </c>
      <c r="D52" s="108"/>
      <c r="E52" s="109">
        <v>0</v>
      </c>
      <c r="F52" s="109">
        <v>54.634500000000003</v>
      </c>
      <c r="G52" s="109">
        <v>0</v>
      </c>
      <c r="H52" s="108" t="s">
        <v>221</v>
      </c>
      <c r="I52" s="109">
        <v>0</v>
      </c>
      <c r="J52" s="109">
        <v>0</v>
      </c>
      <c r="K52" s="109">
        <v>0</v>
      </c>
      <c r="L52" s="109">
        <v>0</v>
      </c>
      <c r="M52" s="109">
        <v>0</v>
      </c>
      <c r="N52" s="109">
        <v>0</v>
      </c>
      <c r="O52" s="109">
        <v>0</v>
      </c>
      <c r="P52" s="109">
        <v>0</v>
      </c>
      <c r="Q52" s="108" t="s">
        <v>221</v>
      </c>
      <c r="R52" s="109">
        <v>41.279400000000003</v>
      </c>
      <c r="S52" s="109">
        <v>0</v>
      </c>
      <c r="T52" s="109">
        <v>0</v>
      </c>
      <c r="U52" s="108"/>
      <c r="V52" s="109">
        <v>0</v>
      </c>
      <c r="W52" s="108"/>
      <c r="X52" s="109">
        <v>0</v>
      </c>
      <c r="Y52" s="109">
        <v>0</v>
      </c>
      <c r="Z52" s="109">
        <v>7.6944825881999996</v>
      </c>
      <c r="AA52" s="108"/>
      <c r="AB52" s="109">
        <v>0</v>
      </c>
      <c r="AC52" s="109">
        <v>4.0750000000000002</v>
      </c>
      <c r="AD52" s="109">
        <v>0</v>
      </c>
      <c r="AE52" s="108"/>
      <c r="AF52" s="108"/>
      <c r="AG52" s="108"/>
      <c r="AH52" s="108"/>
      <c r="AI52" s="108"/>
      <c r="AJ52" s="109">
        <v>0.71831800000000001</v>
      </c>
      <c r="AK52" s="109">
        <v>0</v>
      </c>
      <c r="AL52" s="109">
        <v>0</v>
      </c>
      <c r="AM52" s="109">
        <v>665.93385000000001</v>
      </c>
      <c r="AN52" s="108"/>
      <c r="AO52" s="109">
        <v>0</v>
      </c>
      <c r="AP52" s="109">
        <v>0</v>
      </c>
      <c r="AQ52" s="108" t="s">
        <v>221</v>
      </c>
      <c r="AR52" s="109">
        <v>0</v>
      </c>
      <c r="AS52" s="109">
        <v>0</v>
      </c>
      <c r="AT52" s="109">
        <v>0</v>
      </c>
      <c r="AU52" s="109">
        <v>0</v>
      </c>
      <c r="AV52" s="109">
        <v>229.16945501016801</v>
      </c>
      <c r="AW52" s="108" t="s">
        <v>221</v>
      </c>
      <c r="AX52" s="108"/>
      <c r="AY52" s="109">
        <v>0</v>
      </c>
      <c r="AZ52" s="108" t="s">
        <v>221</v>
      </c>
      <c r="BA52" s="109">
        <v>0</v>
      </c>
      <c r="BB52" s="109">
        <v>0</v>
      </c>
      <c r="BC52" s="108" t="s">
        <v>221</v>
      </c>
      <c r="BD52" s="108" t="s">
        <v>221</v>
      </c>
      <c r="BE52" s="109">
        <v>0</v>
      </c>
      <c r="BF52" s="109">
        <v>4.0750000000000002</v>
      </c>
      <c r="BG52" s="108"/>
      <c r="BH52" s="109">
        <v>769.54223258820002</v>
      </c>
      <c r="BI52" s="109">
        <v>0</v>
      </c>
      <c r="BJ52" s="108"/>
      <c r="BK52" s="109">
        <v>0</v>
      </c>
      <c r="BL52" s="109">
        <v>229.88777301016799</v>
      </c>
      <c r="BM52" s="109">
        <v>1003.50500559837</v>
      </c>
    </row>
    <row r="53" spans="1:65" ht="28.5" customHeight="1">
      <c r="A53" s="108" t="s">
        <v>253</v>
      </c>
      <c r="B53" s="110"/>
      <c r="C53" s="111">
        <v>0</v>
      </c>
      <c r="D53" s="110"/>
      <c r="E53" s="111">
        <v>0</v>
      </c>
      <c r="F53" s="111">
        <v>0</v>
      </c>
      <c r="G53" s="111">
        <v>12.687009550000001</v>
      </c>
      <c r="H53" s="110" t="s">
        <v>221</v>
      </c>
      <c r="I53" s="111">
        <v>0</v>
      </c>
      <c r="J53" s="111">
        <v>0</v>
      </c>
      <c r="K53" s="111">
        <v>0</v>
      </c>
      <c r="L53" s="111">
        <v>0</v>
      </c>
      <c r="M53" s="111">
        <v>0</v>
      </c>
      <c r="N53" s="111">
        <v>0</v>
      </c>
      <c r="O53" s="111">
        <v>0</v>
      </c>
      <c r="P53" s="111">
        <v>0</v>
      </c>
      <c r="Q53" s="110" t="s">
        <v>221</v>
      </c>
      <c r="R53" s="110" t="s">
        <v>221</v>
      </c>
      <c r="S53" s="111">
        <v>0</v>
      </c>
      <c r="T53" s="111">
        <v>0</v>
      </c>
      <c r="U53" s="110"/>
      <c r="V53" s="111">
        <v>0</v>
      </c>
      <c r="W53" s="110"/>
      <c r="X53" s="111">
        <v>0.15789930761153601</v>
      </c>
      <c r="Y53" s="111">
        <v>0</v>
      </c>
      <c r="Z53" s="111">
        <v>142.83400738590001</v>
      </c>
      <c r="AA53" s="110"/>
      <c r="AB53" s="111">
        <v>0</v>
      </c>
      <c r="AC53" s="111">
        <v>0</v>
      </c>
      <c r="AD53" s="111">
        <v>0</v>
      </c>
      <c r="AE53" s="110"/>
      <c r="AF53" s="110"/>
      <c r="AG53" s="110"/>
      <c r="AH53" s="110"/>
      <c r="AI53" s="110"/>
      <c r="AJ53" s="111">
        <v>1.005423</v>
      </c>
      <c r="AK53" s="111">
        <v>0</v>
      </c>
      <c r="AL53" s="111">
        <v>0</v>
      </c>
      <c r="AM53" s="111">
        <v>197.16983999999999</v>
      </c>
      <c r="AN53" s="110"/>
      <c r="AO53" s="111">
        <v>0</v>
      </c>
      <c r="AP53" s="111">
        <v>0</v>
      </c>
      <c r="AQ53" s="110" t="s">
        <v>221</v>
      </c>
      <c r="AR53" s="110" t="s">
        <v>221</v>
      </c>
      <c r="AS53" s="111">
        <v>0</v>
      </c>
      <c r="AT53" s="111">
        <v>0</v>
      </c>
      <c r="AU53" s="111">
        <v>0</v>
      </c>
      <c r="AV53" s="111">
        <v>0</v>
      </c>
      <c r="AW53" s="110" t="s">
        <v>221</v>
      </c>
      <c r="AX53" s="110"/>
      <c r="AY53" s="110" t="s">
        <v>221</v>
      </c>
      <c r="AZ53" s="110" t="s">
        <v>221</v>
      </c>
      <c r="BA53" s="111">
        <v>0</v>
      </c>
      <c r="BB53" s="111">
        <v>0</v>
      </c>
      <c r="BC53" s="110" t="s">
        <v>221</v>
      </c>
      <c r="BD53" s="110" t="s">
        <v>221</v>
      </c>
      <c r="BE53" s="111">
        <v>0.15789930761153601</v>
      </c>
      <c r="BF53" s="111">
        <v>0</v>
      </c>
      <c r="BG53" s="110"/>
      <c r="BH53" s="111">
        <v>340.00384738589997</v>
      </c>
      <c r="BI53" s="111">
        <v>0</v>
      </c>
      <c r="BJ53" s="110"/>
      <c r="BK53" s="111">
        <v>12.687009550000001</v>
      </c>
      <c r="BL53" s="111">
        <v>1.005423</v>
      </c>
      <c r="BM53" s="111">
        <v>353.85417924351202</v>
      </c>
    </row>
    <row r="54" spans="1:65" ht="18.75" customHeight="1">
      <c r="A54" s="108" t="s">
        <v>254</v>
      </c>
      <c r="B54" s="108"/>
      <c r="C54" s="109">
        <v>0</v>
      </c>
      <c r="D54" s="108"/>
      <c r="E54" s="109">
        <v>0</v>
      </c>
      <c r="F54" s="109">
        <v>0</v>
      </c>
      <c r="G54" s="109">
        <v>0</v>
      </c>
      <c r="H54" s="108" t="s">
        <v>221</v>
      </c>
      <c r="I54" s="109">
        <v>0</v>
      </c>
      <c r="J54" s="109">
        <v>0</v>
      </c>
      <c r="K54" s="109">
        <v>0</v>
      </c>
      <c r="L54" s="109">
        <v>0</v>
      </c>
      <c r="M54" s="109">
        <v>0</v>
      </c>
      <c r="N54" s="109">
        <v>0</v>
      </c>
      <c r="O54" s="109">
        <v>0</v>
      </c>
      <c r="P54" s="109">
        <v>0</v>
      </c>
      <c r="Q54" s="108" t="s">
        <v>221</v>
      </c>
      <c r="R54" s="109">
        <v>0</v>
      </c>
      <c r="S54" s="109">
        <v>0</v>
      </c>
      <c r="T54" s="109">
        <v>0</v>
      </c>
      <c r="U54" s="108"/>
      <c r="V54" s="109">
        <v>0</v>
      </c>
      <c r="W54" s="108"/>
      <c r="X54" s="109">
        <v>0</v>
      </c>
      <c r="Y54" s="109">
        <v>0</v>
      </c>
      <c r="Z54" s="109">
        <v>0</v>
      </c>
      <c r="AA54" s="108"/>
      <c r="AB54" s="109">
        <v>0</v>
      </c>
      <c r="AC54" s="109">
        <v>0</v>
      </c>
      <c r="AD54" s="109">
        <v>0</v>
      </c>
      <c r="AE54" s="108"/>
      <c r="AF54" s="108"/>
      <c r="AG54" s="108"/>
      <c r="AH54" s="108"/>
      <c r="AI54" s="108"/>
      <c r="AJ54" s="108"/>
      <c r="AK54" s="109">
        <v>0</v>
      </c>
      <c r="AL54" s="109">
        <v>0</v>
      </c>
      <c r="AM54" s="108" t="s">
        <v>221</v>
      </c>
      <c r="AN54" s="108"/>
      <c r="AO54" s="109">
        <v>0</v>
      </c>
      <c r="AP54" s="109">
        <v>0</v>
      </c>
      <c r="AQ54" s="108" t="s">
        <v>221</v>
      </c>
      <c r="AR54" s="109">
        <v>0</v>
      </c>
      <c r="AS54" s="109">
        <v>0</v>
      </c>
      <c r="AT54" s="109">
        <v>0</v>
      </c>
      <c r="AU54" s="109">
        <v>0</v>
      </c>
      <c r="AV54" s="109">
        <v>0</v>
      </c>
      <c r="AW54" s="108"/>
      <c r="AX54" s="108"/>
      <c r="AY54" s="109">
        <v>0</v>
      </c>
      <c r="AZ54" s="108" t="s">
        <v>221</v>
      </c>
      <c r="BA54" s="109">
        <v>0</v>
      </c>
      <c r="BB54" s="109">
        <v>0</v>
      </c>
      <c r="BC54" s="108" t="s">
        <v>221</v>
      </c>
      <c r="BD54" s="108"/>
      <c r="BE54" s="109">
        <v>0</v>
      </c>
      <c r="BF54" s="109">
        <v>0</v>
      </c>
      <c r="BG54" s="108"/>
      <c r="BH54" s="109">
        <v>0</v>
      </c>
      <c r="BI54" s="109">
        <v>0</v>
      </c>
      <c r="BJ54" s="108"/>
      <c r="BK54" s="109">
        <v>0</v>
      </c>
      <c r="BL54" s="109">
        <v>0</v>
      </c>
      <c r="BM54" s="109">
        <v>0</v>
      </c>
    </row>
    <row r="55" spans="1:65" ht="18.75" customHeight="1">
      <c r="A55" s="108" t="s">
        <v>157</v>
      </c>
      <c r="B55" s="110"/>
      <c r="C55" s="110" t="s">
        <v>221</v>
      </c>
      <c r="D55" s="110"/>
      <c r="E55" s="111">
        <v>0</v>
      </c>
      <c r="F55" s="110" t="s">
        <v>221</v>
      </c>
      <c r="G55" s="111">
        <v>5.9616686100000003</v>
      </c>
      <c r="H55" s="110" t="s">
        <v>221</v>
      </c>
      <c r="I55" s="111">
        <v>0</v>
      </c>
      <c r="J55" s="110"/>
      <c r="K55" s="111">
        <v>0</v>
      </c>
      <c r="L55" s="111">
        <v>0</v>
      </c>
      <c r="M55" s="111">
        <v>0</v>
      </c>
      <c r="N55" s="111">
        <v>16.172770934753501</v>
      </c>
      <c r="O55" s="111">
        <v>0</v>
      </c>
      <c r="P55" s="111">
        <v>0</v>
      </c>
      <c r="Q55" s="110" t="s">
        <v>221</v>
      </c>
      <c r="R55" s="111">
        <v>41.279400000000003</v>
      </c>
      <c r="S55" s="111">
        <v>0</v>
      </c>
      <c r="T55" s="111">
        <v>0</v>
      </c>
      <c r="U55" s="111">
        <v>46.6</v>
      </c>
      <c r="V55" s="111">
        <v>0</v>
      </c>
      <c r="W55" s="110"/>
      <c r="X55" s="111">
        <v>0</v>
      </c>
      <c r="Y55" s="110" t="s">
        <v>221</v>
      </c>
      <c r="Z55" s="111">
        <v>32.930342681399999</v>
      </c>
      <c r="AA55" s="110"/>
      <c r="AB55" s="111">
        <v>0</v>
      </c>
      <c r="AC55" s="111">
        <v>10.945</v>
      </c>
      <c r="AD55" s="111">
        <v>0</v>
      </c>
      <c r="AE55" s="110"/>
      <c r="AF55" s="110"/>
      <c r="AG55" s="110"/>
      <c r="AH55" s="110"/>
      <c r="AI55" s="110"/>
      <c r="AJ55" s="111">
        <v>0</v>
      </c>
      <c r="AK55" s="111">
        <v>725.78114202619895</v>
      </c>
      <c r="AL55" s="111">
        <v>0</v>
      </c>
      <c r="AM55" s="111">
        <v>174.22335000000001</v>
      </c>
      <c r="AN55" s="110"/>
      <c r="AO55" s="111">
        <v>0</v>
      </c>
      <c r="AP55" s="111">
        <v>0</v>
      </c>
      <c r="AQ55" s="110" t="s">
        <v>221</v>
      </c>
      <c r="AR55" s="111">
        <v>1.35509541686219</v>
      </c>
      <c r="AS55" s="111">
        <v>0</v>
      </c>
      <c r="AT55" s="111">
        <v>0</v>
      </c>
      <c r="AU55" s="111">
        <v>0</v>
      </c>
      <c r="AV55" s="111">
        <v>0</v>
      </c>
      <c r="AW55" s="110" t="s">
        <v>221</v>
      </c>
      <c r="AX55" s="110"/>
      <c r="AY55" s="110" t="s">
        <v>221</v>
      </c>
      <c r="AZ55" s="111">
        <v>138.52492164594099</v>
      </c>
      <c r="BA55" s="111">
        <v>0</v>
      </c>
      <c r="BB55" s="111">
        <v>0</v>
      </c>
      <c r="BC55" s="111">
        <v>26.5336</v>
      </c>
      <c r="BD55" s="111">
        <v>408</v>
      </c>
      <c r="BE55" s="111">
        <v>0</v>
      </c>
      <c r="BF55" s="111">
        <v>10.945</v>
      </c>
      <c r="BG55" s="110"/>
      <c r="BH55" s="111">
        <v>431.01948067895597</v>
      </c>
      <c r="BI55" s="111">
        <v>1180.3811420262</v>
      </c>
      <c r="BJ55" s="110"/>
      <c r="BK55" s="111">
        <v>5.9616686100000003</v>
      </c>
      <c r="BL55" s="111">
        <v>0</v>
      </c>
      <c r="BM55" s="111">
        <v>1628.30729131516</v>
      </c>
    </row>
    <row r="56" spans="1:65" ht="18.75" customHeight="1">
      <c r="A56" s="108" t="s">
        <v>255</v>
      </c>
      <c r="B56" s="108"/>
      <c r="C56" s="109">
        <v>0</v>
      </c>
      <c r="D56" s="108"/>
      <c r="E56" s="109">
        <v>0</v>
      </c>
      <c r="F56" s="109">
        <v>15.29766</v>
      </c>
      <c r="G56" s="109">
        <v>0.43882956000000001</v>
      </c>
      <c r="H56" s="108" t="s">
        <v>221</v>
      </c>
      <c r="I56" s="109">
        <v>0</v>
      </c>
      <c r="J56" s="109">
        <v>0</v>
      </c>
      <c r="K56" s="109">
        <v>0</v>
      </c>
      <c r="L56" s="109">
        <v>0</v>
      </c>
      <c r="M56" s="109">
        <v>0</v>
      </c>
      <c r="N56" s="109">
        <v>2.2870585160257502</v>
      </c>
      <c r="O56" s="109">
        <v>0</v>
      </c>
      <c r="P56" s="109">
        <v>0</v>
      </c>
      <c r="Q56" s="109">
        <v>202.739602519822</v>
      </c>
      <c r="R56" s="109">
        <v>6.0705</v>
      </c>
      <c r="S56" s="109">
        <v>0</v>
      </c>
      <c r="T56" s="109">
        <v>0</v>
      </c>
      <c r="U56" s="108"/>
      <c r="V56" s="109">
        <v>0</v>
      </c>
      <c r="W56" s="108"/>
      <c r="X56" s="109">
        <v>0</v>
      </c>
      <c r="Y56" s="109">
        <v>0</v>
      </c>
      <c r="Z56" s="109">
        <v>3.7853064108000001</v>
      </c>
      <c r="AA56" s="108"/>
      <c r="AB56" s="109">
        <v>0</v>
      </c>
      <c r="AC56" s="109">
        <v>0</v>
      </c>
      <c r="AD56" s="109">
        <v>0</v>
      </c>
      <c r="AE56" s="108"/>
      <c r="AF56" s="108"/>
      <c r="AG56" s="108"/>
      <c r="AH56" s="108"/>
      <c r="AI56" s="108"/>
      <c r="AJ56" s="109">
        <v>1.8229764379</v>
      </c>
      <c r="AK56" s="109">
        <v>0</v>
      </c>
      <c r="AL56" s="109">
        <v>0</v>
      </c>
      <c r="AM56" s="109">
        <v>114.97526999999999</v>
      </c>
      <c r="AN56" s="108"/>
      <c r="AO56" s="109">
        <v>0</v>
      </c>
      <c r="AP56" s="109">
        <v>0</v>
      </c>
      <c r="AQ56" s="108" t="s">
        <v>221</v>
      </c>
      <c r="AR56" s="109">
        <v>0.25959718563373102</v>
      </c>
      <c r="AS56" s="109">
        <v>0</v>
      </c>
      <c r="AT56" s="109">
        <v>0</v>
      </c>
      <c r="AU56" s="109">
        <v>0</v>
      </c>
      <c r="AV56" s="109">
        <v>0</v>
      </c>
      <c r="AW56" s="108" t="s">
        <v>221</v>
      </c>
      <c r="AX56" s="108"/>
      <c r="AY56" s="108" t="s">
        <v>221</v>
      </c>
      <c r="AZ56" s="109">
        <v>125.232029117379</v>
      </c>
      <c r="BA56" s="109">
        <v>0</v>
      </c>
      <c r="BB56" s="109">
        <v>0</v>
      </c>
      <c r="BC56" s="109">
        <v>0</v>
      </c>
      <c r="BD56" s="108" t="s">
        <v>221</v>
      </c>
      <c r="BE56" s="109">
        <v>0</v>
      </c>
      <c r="BF56" s="109">
        <v>0</v>
      </c>
      <c r="BG56" s="108"/>
      <c r="BH56" s="109">
        <v>470.647023749661</v>
      </c>
      <c r="BI56" s="109">
        <v>0</v>
      </c>
      <c r="BJ56" s="108"/>
      <c r="BK56" s="109">
        <v>0.43882956000000001</v>
      </c>
      <c r="BL56" s="109">
        <v>1.8229764379</v>
      </c>
      <c r="BM56" s="109">
        <v>472.90882974756101</v>
      </c>
    </row>
    <row r="57" spans="1:65" ht="18.75" customHeight="1">
      <c r="A57" s="108" t="s">
        <v>158</v>
      </c>
      <c r="B57" s="110"/>
      <c r="C57" s="111">
        <v>645.90120000000002</v>
      </c>
      <c r="D57" s="110"/>
      <c r="E57" s="111">
        <v>0</v>
      </c>
      <c r="F57" s="111">
        <v>25.73892</v>
      </c>
      <c r="G57" s="111">
        <v>0</v>
      </c>
      <c r="H57" s="110" t="s">
        <v>221</v>
      </c>
      <c r="I57" s="111">
        <v>0</v>
      </c>
      <c r="J57" s="111">
        <v>0</v>
      </c>
      <c r="K57" s="110"/>
      <c r="L57" s="110" t="s">
        <v>221</v>
      </c>
      <c r="M57" s="110" t="s">
        <v>221</v>
      </c>
      <c r="N57" s="111">
        <v>23.197307805404002</v>
      </c>
      <c r="O57" s="110" t="s">
        <v>221</v>
      </c>
      <c r="P57" s="111">
        <v>3.9458250000000001</v>
      </c>
      <c r="Q57" s="111">
        <v>85.388907247405399</v>
      </c>
      <c r="R57" s="111">
        <v>389.72609999999997</v>
      </c>
      <c r="S57" s="111">
        <v>0.157833</v>
      </c>
      <c r="T57" s="111">
        <v>0</v>
      </c>
      <c r="U57" s="110"/>
      <c r="V57" s="111">
        <v>23.017909929379101</v>
      </c>
      <c r="W57" s="110"/>
      <c r="X57" s="111">
        <v>0</v>
      </c>
      <c r="Y57" s="110" t="s">
        <v>221</v>
      </c>
      <c r="Z57" s="111">
        <v>240.8242697046</v>
      </c>
      <c r="AA57" s="110"/>
      <c r="AB57" s="111">
        <v>0</v>
      </c>
      <c r="AC57" s="111">
        <v>0.29194199999999998</v>
      </c>
      <c r="AD57" s="111">
        <v>0</v>
      </c>
      <c r="AE57" s="110"/>
      <c r="AF57" s="110" t="s">
        <v>221</v>
      </c>
      <c r="AG57" s="110" t="s">
        <v>221</v>
      </c>
      <c r="AH57" s="111">
        <v>0.92671456652870599</v>
      </c>
      <c r="AI57" s="110"/>
      <c r="AJ57" s="111">
        <v>0</v>
      </c>
      <c r="AK57" s="110" t="s">
        <v>221</v>
      </c>
      <c r="AL57" s="111">
        <v>0</v>
      </c>
      <c r="AM57" s="111">
        <v>535.05386999999996</v>
      </c>
      <c r="AN57" s="110"/>
      <c r="AO57" s="111">
        <v>0</v>
      </c>
      <c r="AP57" s="111">
        <v>35.298813868613102</v>
      </c>
      <c r="AQ57" s="110" t="s">
        <v>221</v>
      </c>
      <c r="AR57" s="111">
        <v>77.775914047818404</v>
      </c>
      <c r="AS57" s="111">
        <v>1.2138984594</v>
      </c>
      <c r="AT57" s="111">
        <v>6.9203700000000001</v>
      </c>
      <c r="AU57" s="111">
        <v>475.60546349999998</v>
      </c>
      <c r="AV57" s="111">
        <v>0</v>
      </c>
      <c r="AW57" s="110" t="s">
        <v>221</v>
      </c>
      <c r="AX57" s="110"/>
      <c r="AY57" s="110" t="s">
        <v>221</v>
      </c>
      <c r="AZ57" s="111">
        <v>150.19512688302501</v>
      </c>
      <c r="BA57" s="111">
        <v>0</v>
      </c>
      <c r="BB57" s="111">
        <v>0</v>
      </c>
      <c r="BC57" s="111">
        <v>67.114400000000003</v>
      </c>
      <c r="BD57" s="110" t="s">
        <v>221</v>
      </c>
      <c r="BE57" s="111">
        <v>0</v>
      </c>
      <c r="BF57" s="111">
        <v>0.29194199999999998</v>
      </c>
      <c r="BG57" s="110"/>
      <c r="BH57" s="111">
        <v>2788.00284401217</v>
      </c>
      <c r="BI57" s="111">
        <v>0</v>
      </c>
      <c r="BJ57" s="110"/>
      <c r="BK57" s="111">
        <v>0</v>
      </c>
      <c r="BL57" s="111">
        <v>0</v>
      </c>
      <c r="BM57" s="111">
        <v>2788.2947860121699</v>
      </c>
    </row>
    <row r="58" spans="1:65" ht="18.75" customHeight="1">
      <c r="A58" s="108" t="s">
        <v>256</v>
      </c>
      <c r="B58" s="108"/>
      <c r="C58" s="108" t="s">
        <v>221</v>
      </c>
      <c r="D58" s="108"/>
      <c r="E58" s="109">
        <v>0</v>
      </c>
      <c r="F58" s="108"/>
      <c r="G58" s="109">
        <v>11.81454246</v>
      </c>
      <c r="H58" s="108" t="s">
        <v>221</v>
      </c>
      <c r="I58" s="109">
        <v>0</v>
      </c>
      <c r="J58" s="109">
        <v>0</v>
      </c>
      <c r="K58" s="109">
        <v>0</v>
      </c>
      <c r="L58" s="109">
        <v>0</v>
      </c>
      <c r="M58" s="109">
        <v>0</v>
      </c>
      <c r="N58" s="109">
        <v>0</v>
      </c>
      <c r="O58" s="109">
        <v>0</v>
      </c>
      <c r="P58" s="109">
        <v>0</v>
      </c>
      <c r="Q58" s="108" t="s">
        <v>221</v>
      </c>
      <c r="R58" s="109">
        <v>1.2141</v>
      </c>
      <c r="S58" s="109">
        <v>0</v>
      </c>
      <c r="T58" s="109">
        <v>0</v>
      </c>
      <c r="U58" s="108"/>
      <c r="V58" s="109">
        <v>0</v>
      </c>
      <c r="W58" s="108"/>
      <c r="X58" s="109">
        <v>0</v>
      </c>
      <c r="Y58" s="109">
        <v>0</v>
      </c>
      <c r="Z58" s="109">
        <v>1.3996460466</v>
      </c>
      <c r="AA58" s="108"/>
      <c r="AB58" s="109">
        <v>0</v>
      </c>
      <c r="AC58" s="109">
        <v>0</v>
      </c>
      <c r="AD58" s="109">
        <v>0</v>
      </c>
      <c r="AE58" s="108"/>
      <c r="AF58" s="108"/>
      <c r="AG58" s="108"/>
      <c r="AH58" s="108"/>
      <c r="AI58" s="108"/>
      <c r="AJ58" s="108"/>
      <c r="AK58" s="109">
        <v>0</v>
      </c>
      <c r="AL58" s="109">
        <v>0</v>
      </c>
      <c r="AM58" s="109">
        <v>0</v>
      </c>
      <c r="AN58" s="108"/>
      <c r="AO58" s="109">
        <v>0</v>
      </c>
      <c r="AP58" s="109">
        <v>0.59876824817518204</v>
      </c>
      <c r="AQ58" s="108" t="s">
        <v>221</v>
      </c>
      <c r="AR58" s="109">
        <v>0</v>
      </c>
      <c r="AS58" s="109">
        <v>0</v>
      </c>
      <c r="AT58" s="109">
        <v>0</v>
      </c>
      <c r="AU58" s="109">
        <v>0</v>
      </c>
      <c r="AV58" s="109">
        <v>0</v>
      </c>
      <c r="AW58" s="108" t="s">
        <v>221</v>
      </c>
      <c r="AX58" s="108"/>
      <c r="AY58" s="109">
        <v>0</v>
      </c>
      <c r="AZ58" s="108" t="s">
        <v>221</v>
      </c>
      <c r="BA58" s="109">
        <v>0</v>
      </c>
      <c r="BB58" s="109">
        <v>0</v>
      </c>
      <c r="BC58" s="108" t="s">
        <v>221</v>
      </c>
      <c r="BD58" s="108" t="s">
        <v>221</v>
      </c>
      <c r="BE58" s="109">
        <v>0</v>
      </c>
      <c r="BF58" s="109">
        <v>0</v>
      </c>
      <c r="BG58" s="108"/>
      <c r="BH58" s="109">
        <v>3.2125142947751799</v>
      </c>
      <c r="BI58" s="109">
        <v>0</v>
      </c>
      <c r="BJ58" s="108"/>
      <c r="BK58" s="109">
        <v>11.81454246</v>
      </c>
      <c r="BL58" s="109">
        <v>0</v>
      </c>
      <c r="BM58" s="109">
        <v>15.027056754775201</v>
      </c>
    </row>
    <row r="59" spans="1:65" ht="18.75" customHeight="1">
      <c r="A59" s="108" t="s">
        <v>257</v>
      </c>
      <c r="B59" s="110"/>
      <c r="C59" s="110" t="s">
        <v>221</v>
      </c>
      <c r="D59" s="110"/>
      <c r="E59" s="111">
        <v>0</v>
      </c>
      <c r="F59" s="111">
        <v>0</v>
      </c>
      <c r="G59" s="111">
        <v>2.5597599999999999E-3</v>
      </c>
      <c r="H59" s="110" t="s">
        <v>221</v>
      </c>
      <c r="I59" s="111">
        <v>0</v>
      </c>
      <c r="J59" s="111">
        <v>2.3598773799241202</v>
      </c>
      <c r="K59" s="111">
        <v>0</v>
      </c>
      <c r="L59" s="110" t="s">
        <v>221</v>
      </c>
      <c r="M59" s="111">
        <v>0</v>
      </c>
      <c r="N59" s="111">
        <v>0</v>
      </c>
      <c r="O59" s="111">
        <v>0</v>
      </c>
      <c r="P59" s="111">
        <v>0</v>
      </c>
      <c r="Q59" s="110" t="s">
        <v>221</v>
      </c>
      <c r="R59" s="111">
        <v>0</v>
      </c>
      <c r="S59" s="111">
        <v>0</v>
      </c>
      <c r="T59" s="111">
        <v>0</v>
      </c>
      <c r="U59" s="110"/>
      <c r="V59" s="111">
        <v>594.81307065951501</v>
      </c>
      <c r="W59" s="110"/>
      <c r="X59" s="111">
        <v>5.2106771511806897</v>
      </c>
      <c r="Y59" s="111">
        <v>0</v>
      </c>
      <c r="Z59" s="111">
        <v>28.299294210599999</v>
      </c>
      <c r="AA59" s="110"/>
      <c r="AB59" s="111">
        <v>0</v>
      </c>
      <c r="AC59" s="111">
        <v>0</v>
      </c>
      <c r="AD59" s="111">
        <v>0</v>
      </c>
      <c r="AE59" s="110"/>
      <c r="AF59" s="110"/>
      <c r="AG59" s="110"/>
      <c r="AH59" s="111">
        <v>0</v>
      </c>
      <c r="AI59" s="110"/>
      <c r="AJ59" s="110"/>
      <c r="AK59" s="110" t="s">
        <v>221</v>
      </c>
      <c r="AL59" s="111">
        <v>0</v>
      </c>
      <c r="AM59" s="111">
        <v>447.51726000000002</v>
      </c>
      <c r="AN59" s="110"/>
      <c r="AO59" s="110" t="s">
        <v>221</v>
      </c>
      <c r="AP59" s="111">
        <v>0</v>
      </c>
      <c r="AQ59" s="110" t="s">
        <v>221</v>
      </c>
      <c r="AR59" s="111">
        <v>180.08562163161301</v>
      </c>
      <c r="AS59" s="111">
        <v>0</v>
      </c>
      <c r="AT59" s="111">
        <v>0</v>
      </c>
      <c r="AU59" s="111">
        <v>0</v>
      </c>
      <c r="AV59" s="111">
        <v>0</v>
      </c>
      <c r="AW59" s="110" t="s">
        <v>221</v>
      </c>
      <c r="AX59" s="110"/>
      <c r="AY59" s="111">
        <v>0</v>
      </c>
      <c r="AZ59" s="110" t="s">
        <v>221</v>
      </c>
      <c r="BA59" s="111">
        <v>0</v>
      </c>
      <c r="BB59" s="111">
        <v>0</v>
      </c>
      <c r="BC59" s="110" t="s">
        <v>221</v>
      </c>
      <c r="BD59" s="110" t="s">
        <v>221</v>
      </c>
      <c r="BE59" s="111">
        <v>5.2106771511806897</v>
      </c>
      <c r="BF59" s="111">
        <v>0</v>
      </c>
      <c r="BG59" s="110"/>
      <c r="BH59" s="111">
        <v>1250.71524650173</v>
      </c>
      <c r="BI59" s="111">
        <v>2.3598773799241202</v>
      </c>
      <c r="BJ59" s="110"/>
      <c r="BK59" s="111">
        <v>2.5597599999999999E-3</v>
      </c>
      <c r="BL59" s="111">
        <v>0</v>
      </c>
      <c r="BM59" s="111">
        <v>1258.28836079283</v>
      </c>
    </row>
    <row r="60" spans="1:65" ht="18.75" customHeight="1">
      <c r="A60" s="108" t="s">
        <v>90</v>
      </c>
      <c r="B60" s="108"/>
      <c r="C60" s="109">
        <v>700.53570000000002</v>
      </c>
      <c r="D60" s="108"/>
      <c r="E60" s="109">
        <v>0</v>
      </c>
      <c r="F60" s="109">
        <v>130.87997999999999</v>
      </c>
      <c r="G60" s="109">
        <v>0</v>
      </c>
      <c r="H60" s="108" t="s">
        <v>221</v>
      </c>
      <c r="I60" s="109">
        <v>0</v>
      </c>
      <c r="J60" s="109">
        <v>0</v>
      </c>
      <c r="K60" s="109">
        <v>0</v>
      </c>
      <c r="L60" s="108"/>
      <c r="M60" s="108" t="s">
        <v>221</v>
      </c>
      <c r="N60" s="109">
        <v>8.0047048060901105</v>
      </c>
      <c r="O60" s="109">
        <v>569.04867000000002</v>
      </c>
      <c r="P60" s="108" t="s">
        <v>221</v>
      </c>
      <c r="Q60" s="109">
        <v>967.35161108040404</v>
      </c>
      <c r="R60" s="109">
        <v>167.54580000000001</v>
      </c>
      <c r="S60" s="109">
        <v>70.105256665200002</v>
      </c>
      <c r="T60" s="109">
        <v>0</v>
      </c>
      <c r="U60" s="108"/>
      <c r="V60" s="109">
        <v>6.2595415428549401</v>
      </c>
      <c r="W60" s="109">
        <v>2.7831178420740299</v>
      </c>
      <c r="X60" s="109">
        <v>48.285608267607699</v>
      </c>
      <c r="Y60" s="108" t="s">
        <v>221</v>
      </c>
      <c r="Z60" s="109">
        <v>58.776648612300001</v>
      </c>
      <c r="AA60" s="108" t="s">
        <v>221</v>
      </c>
      <c r="AB60" s="109">
        <v>0.83082</v>
      </c>
      <c r="AC60" s="109">
        <v>270.83</v>
      </c>
      <c r="AD60" s="109">
        <v>0</v>
      </c>
      <c r="AE60" s="108"/>
      <c r="AF60" s="109">
        <v>20.639700000000001</v>
      </c>
      <c r="AG60" s="108" t="s">
        <v>221</v>
      </c>
      <c r="AH60" s="109">
        <v>0</v>
      </c>
      <c r="AI60" s="109">
        <v>24.487182900000001</v>
      </c>
      <c r="AJ60" s="109">
        <v>945.39633072000004</v>
      </c>
      <c r="AK60" s="109">
        <v>0</v>
      </c>
      <c r="AL60" s="109">
        <v>0</v>
      </c>
      <c r="AM60" s="109">
        <v>4726.1270699999995</v>
      </c>
      <c r="AN60" s="108"/>
      <c r="AO60" s="109">
        <v>0</v>
      </c>
      <c r="AP60" s="109">
        <v>652.77144160583896</v>
      </c>
      <c r="AQ60" s="108" t="s">
        <v>221</v>
      </c>
      <c r="AR60" s="109">
        <v>32481.212863717901</v>
      </c>
      <c r="AS60" s="109">
        <v>0</v>
      </c>
      <c r="AT60" s="109">
        <v>51.84207</v>
      </c>
      <c r="AU60" s="109">
        <v>0</v>
      </c>
      <c r="AV60" s="109">
        <v>10.9662851493185</v>
      </c>
      <c r="AW60" s="108" t="s">
        <v>221</v>
      </c>
      <c r="AX60" s="108"/>
      <c r="AY60" s="108" t="s">
        <v>221</v>
      </c>
      <c r="AZ60" s="108" t="s">
        <v>221</v>
      </c>
      <c r="BA60" s="109">
        <v>0</v>
      </c>
      <c r="BB60" s="109">
        <v>0</v>
      </c>
      <c r="BC60" s="109">
        <v>112.3776</v>
      </c>
      <c r="BD60" s="108" t="s">
        <v>221</v>
      </c>
      <c r="BE60" s="109">
        <v>49.116428267607802</v>
      </c>
      <c r="BF60" s="109">
        <v>270.83</v>
      </c>
      <c r="BG60" s="108"/>
      <c r="BH60" s="109">
        <v>40750.748958772703</v>
      </c>
      <c r="BI60" s="109">
        <v>0</v>
      </c>
      <c r="BJ60" s="108"/>
      <c r="BK60" s="109">
        <v>0</v>
      </c>
      <c r="BL60" s="109">
        <v>956.36261586931801</v>
      </c>
      <c r="BM60" s="109">
        <v>42027.058002909602</v>
      </c>
    </row>
    <row r="61" spans="1:65" ht="18.75" customHeight="1">
      <c r="A61" s="108" t="s">
        <v>159</v>
      </c>
      <c r="B61" s="110"/>
      <c r="C61" s="111">
        <v>758.8125</v>
      </c>
      <c r="D61" s="110"/>
      <c r="E61" s="111">
        <v>0</v>
      </c>
      <c r="F61" s="111">
        <v>241.48448999999999</v>
      </c>
      <c r="G61" s="111">
        <v>3.1626109999999999E-2</v>
      </c>
      <c r="H61" s="110" t="s">
        <v>221</v>
      </c>
      <c r="I61" s="111">
        <v>0</v>
      </c>
      <c r="J61" s="111">
        <v>0</v>
      </c>
      <c r="K61" s="111">
        <v>0</v>
      </c>
      <c r="L61" s="110" t="s">
        <v>221</v>
      </c>
      <c r="M61" s="110"/>
      <c r="N61" s="111">
        <v>496.12833665501398</v>
      </c>
      <c r="O61" s="110" t="s">
        <v>221</v>
      </c>
      <c r="P61" s="111">
        <v>158.91354899999999</v>
      </c>
      <c r="Q61" s="111">
        <v>1288.8040518871501</v>
      </c>
      <c r="R61" s="111">
        <v>3893.6187</v>
      </c>
      <c r="S61" s="111">
        <v>1.2643382438999999</v>
      </c>
      <c r="T61" s="111">
        <v>0</v>
      </c>
      <c r="U61" s="110"/>
      <c r="V61" s="111">
        <v>52.967861691043097</v>
      </c>
      <c r="W61" s="111">
        <v>0.13653270291568201</v>
      </c>
      <c r="X61" s="111">
        <v>2.1474305835168899</v>
      </c>
      <c r="Y61" s="110" t="s">
        <v>221</v>
      </c>
      <c r="Z61" s="111">
        <v>408.07838460779999</v>
      </c>
      <c r="AA61" s="110" t="s">
        <v>221</v>
      </c>
      <c r="AB61" s="111">
        <v>1.2689999999999999</v>
      </c>
      <c r="AC61" s="111">
        <v>186.66329999999999</v>
      </c>
      <c r="AD61" s="111">
        <v>0</v>
      </c>
      <c r="AE61" s="110"/>
      <c r="AF61" s="110" t="s">
        <v>221</v>
      </c>
      <c r="AG61" s="110" t="s">
        <v>221</v>
      </c>
      <c r="AH61" s="111">
        <v>3.50207735698293E-2</v>
      </c>
      <c r="AI61" s="111">
        <v>28.141623899999999</v>
      </c>
      <c r="AJ61" s="111">
        <v>1.6835921500000001E-3</v>
      </c>
      <c r="AK61" s="111">
        <v>81.595061987999998</v>
      </c>
      <c r="AL61" s="111">
        <v>0</v>
      </c>
      <c r="AM61" s="111">
        <v>6697.0970100000004</v>
      </c>
      <c r="AN61" s="110"/>
      <c r="AO61" s="111">
        <v>0</v>
      </c>
      <c r="AP61" s="111">
        <v>807.51026459853995</v>
      </c>
      <c r="AQ61" s="110" t="s">
        <v>221</v>
      </c>
      <c r="AR61" s="111">
        <v>116.195325562241</v>
      </c>
      <c r="AS61" s="111">
        <v>0</v>
      </c>
      <c r="AT61" s="111">
        <v>251.68293</v>
      </c>
      <c r="AU61" s="111">
        <v>18.8646858</v>
      </c>
      <c r="AV61" s="111">
        <v>0</v>
      </c>
      <c r="AW61" s="110" t="s">
        <v>221</v>
      </c>
      <c r="AX61" s="110"/>
      <c r="AY61" s="111">
        <v>679.49745366181503</v>
      </c>
      <c r="AZ61" s="111">
        <v>1116.24507127692</v>
      </c>
      <c r="BA61" s="111">
        <v>0</v>
      </c>
      <c r="BB61" s="111">
        <v>0</v>
      </c>
      <c r="BC61" s="111">
        <v>488.53039999999999</v>
      </c>
      <c r="BD61" s="111">
        <v>314</v>
      </c>
      <c r="BE61" s="111">
        <v>3.41643058351689</v>
      </c>
      <c r="BF61" s="111">
        <v>186.66329999999999</v>
      </c>
      <c r="BG61" s="110"/>
      <c r="BH61" s="111">
        <v>17504.008530360901</v>
      </c>
      <c r="BI61" s="111">
        <v>395.595061988</v>
      </c>
      <c r="BJ61" s="110"/>
      <c r="BK61" s="111">
        <v>3.1626109999999999E-2</v>
      </c>
      <c r="BL61" s="111">
        <v>1.6835921500000001E-3</v>
      </c>
      <c r="BM61" s="111">
        <v>18089.716632634601</v>
      </c>
    </row>
    <row r="62" spans="1:65" ht="18.75" customHeight="1">
      <c r="A62" s="108" t="s">
        <v>160</v>
      </c>
      <c r="B62" s="108"/>
      <c r="C62" s="109">
        <v>65.561400000000006</v>
      </c>
      <c r="D62" s="108"/>
      <c r="E62" s="109">
        <v>0</v>
      </c>
      <c r="F62" s="109">
        <v>24.524819999999998</v>
      </c>
      <c r="G62" s="109">
        <v>583.19541077999997</v>
      </c>
      <c r="H62" s="108" t="s">
        <v>221</v>
      </c>
      <c r="I62" s="109">
        <v>0</v>
      </c>
      <c r="J62" s="109">
        <v>0</v>
      </c>
      <c r="K62" s="109">
        <v>0</v>
      </c>
      <c r="L62" s="108" t="s">
        <v>221</v>
      </c>
      <c r="M62" s="109">
        <v>0.279977226942279</v>
      </c>
      <c r="N62" s="108"/>
      <c r="O62" s="109">
        <v>2.6710199999999999</v>
      </c>
      <c r="P62" s="109">
        <v>350.71407751957298</v>
      </c>
      <c r="Q62" s="109">
        <v>334.89320585818598</v>
      </c>
      <c r="R62" s="109">
        <v>2571.4638</v>
      </c>
      <c r="S62" s="109">
        <v>8.2704492000000001E-3</v>
      </c>
      <c r="T62" s="109">
        <v>0</v>
      </c>
      <c r="U62" s="108"/>
      <c r="V62" s="109">
        <v>0</v>
      </c>
      <c r="W62" s="109">
        <v>157.14694766198099</v>
      </c>
      <c r="X62" s="109">
        <v>45.506580453644702</v>
      </c>
      <c r="Y62" s="109">
        <v>77.702399999999997</v>
      </c>
      <c r="Z62" s="109">
        <v>193.95749166120001</v>
      </c>
      <c r="AA62" s="108" t="s">
        <v>221</v>
      </c>
      <c r="AB62" s="109">
        <v>0</v>
      </c>
      <c r="AC62" s="109">
        <v>0</v>
      </c>
      <c r="AD62" s="109">
        <v>0</v>
      </c>
      <c r="AE62" s="108"/>
      <c r="AF62" s="108" t="s">
        <v>221</v>
      </c>
      <c r="AG62" s="108" t="s">
        <v>221</v>
      </c>
      <c r="AH62" s="108"/>
      <c r="AI62" s="108" t="s">
        <v>221</v>
      </c>
      <c r="AJ62" s="109">
        <v>1.2111179999999999</v>
      </c>
      <c r="AK62" s="109">
        <v>0</v>
      </c>
      <c r="AL62" s="109">
        <v>0</v>
      </c>
      <c r="AM62" s="109">
        <v>3108.5816399999999</v>
      </c>
      <c r="AN62" s="108"/>
      <c r="AO62" s="109">
        <v>0</v>
      </c>
      <c r="AP62" s="109">
        <v>98.540145985401494</v>
      </c>
      <c r="AQ62" s="108" t="s">
        <v>221</v>
      </c>
      <c r="AR62" s="109">
        <v>141.12146718528399</v>
      </c>
      <c r="AS62" s="109">
        <v>0</v>
      </c>
      <c r="AT62" s="109">
        <v>0.12141</v>
      </c>
      <c r="AU62" s="109">
        <v>13.8383118</v>
      </c>
      <c r="AV62" s="109">
        <v>4.14473769423061</v>
      </c>
      <c r="AW62" s="108" t="s">
        <v>221</v>
      </c>
      <c r="AX62" s="108"/>
      <c r="AY62" s="109">
        <v>6210.7385673293202</v>
      </c>
      <c r="AZ62" s="109">
        <v>639.41360833080603</v>
      </c>
      <c r="BA62" s="109">
        <v>1.90458923</v>
      </c>
      <c r="BB62" s="109">
        <v>0</v>
      </c>
      <c r="BC62" s="109">
        <v>1763.704</v>
      </c>
      <c r="BD62" s="109">
        <v>916</v>
      </c>
      <c r="BE62" s="109">
        <v>47.411169683644701</v>
      </c>
      <c r="BF62" s="109">
        <v>0</v>
      </c>
      <c r="BG62" s="108"/>
      <c r="BH62" s="109">
        <v>15754.982561007901</v>
      </c>
      <c r="BI62" s="109">
        <v>916</v>
      </c>
      <c r="BJ62" s="108"/>
      <c r="BK62" s="109">
        <v>583.19541077999997</v>
      </c>
      <c r="BL62" s="109">
        <v>5.3558556942306099</v>
      </c>
      <c r="BM62" s="109">
        <v>17306.9449971658</v>
      </c>
    </row>
    <row r="63" spans="1:65" ht="18.75" customHeight="1">
      <c r="A63" s="108" t="s">
        <v>258</v>
      </c>
      <c r="B63" s="110"/>
      <c r="C63" s="111">
        <v>0</v>
      </c>
      <c r="D63" s="110"/>
      <c r="E63" s="111">
        <v>0</v>
      </c>
      <c r="F63" s="111">
        <v>2.4281999999999999</v>
      </c>
      <c r="G63" s="111">
        <v>0</v>
      </c>
      <c r="H63" s="110" t="s">
        <v>221</v>
      </c>
      <c r="I63" s="111">
        <v>0</v>
      </c>
      <c r="J63" s="111">
        <v>0</v>
      </c>
      <c r="K63" s="111">
        <v>0</v>
      </c>
      <c r="L63" s="111">
        <v>0</v>
      </c>
      <c r="M63" s="111">
        <v>0</v>
      </c>
      <c r="N63" s="111">
        <v>0</v>
      </c>
      <c r="O63" s="111">
        <v>0</v>
      </c>
      <c r="P63" s="111">
        <v>0</v>
      </c>
      <c r="Q63" s="110" t="s">
        <v>221</v>
      </c>
      <c r="R63" s="111">
        <v>0</v>
      </c>
      <c r="S63" s="111">
        <v>0</v>
      </c>
      <c r="T63" s="111">
        <v>0</v>
      </c>
      <c r="U63" s="110"/>
      <c r="V63" s="111">
        <v>0</v>
      </c>
      <c r="W63" s="110"/>
      <c r="X63" s="111">
        <v>0</v>
      </c>
      <c r="Y63" s="111">
        <v>0</v>
      </c>
      <c r="Z63" s="111">
        <v>0</v>
      </c>
      <c r="AA63" s="110"/>
      <c r="AB63" s="111">
        <v>0</v>
      </c>
      <c r="AC63" s="111">
        <v>0</v>
      </c>
      <c r="AD63" s="111">
        <v>0</v>
      </c>
      <c r="AE63" s="110"/>
      <c r="AF63" s="110"/>
      <c r="AG63" s="110"/>
      <c r="AH63" s="110"/>
      <c r="AI63" s="110"/>
      <c r="AJ63" s="110"/>
      <c r="AK63" s="111">
        <v>0</v>
      </c>
      <c r="AL63" s="111">
        <v>0</v>
      </c>
      <c r="AM63" s="111">
        <v>0</v>
      </c>
      <c r="AN63" s="110"/>
      <c r="AO63" s="111">
        <v>0</v>
      </c>
      <c r="AP63" s="111">
        <v>0</v>
      </c>
      <c r="AQ63" s="110" t="s">
        <v>221</v>
      </c>
      <c r="AR63" s="111">
        <v>0</v>
      </c>
      <c r="AS63" s="111">
        <v>0</v>
      </c>
      <c r="AT63" s="111">
        <v>0</v>
      </c>
      <c r="AU63" s="111">
        <v>0</v>
      </c>
      <c r="AV63" s="111">
        <v>0</v>
      </c>
      <c r="AW63" s="110" t="s">
        <v>221</v>
      </c>
      <c r="AX63" s="110"/>
      <c r="AY63" s="111">
        <v>0</v>
      </c>
      <c r="AZ63" s="110" t="s">
        <v>221</v>
      </c>
      <c r="BA63" s="111">
        <v>0</v>
      </c>
      <c r="BB63" s="111">
        <v>0</v>
      </c>
      <c r="BC63" s="110" t="s">
        <v>221</v>
      </c>
      <c r="BD63" s="110" t="s">
        <v>221</v>
      </c>
      <c r="BE63" s="111">
        <v>0</v>
      </c>
      <c r="BF63" s="111">
        <v>0</v>
      </c>
      <c r="BG63" s="110"/>
      <c r="BH63" s="111">
        <v>2.4281999999999999</v>
      </c>
      <c r="BI63" s="111">
        <v>0</v>
      </c>
      <c r="BJ63" s="110"/>
      <c r="BK63" s="111">
        <v>0</v>
      </c>
      <c r="BL63" s="111">
        <v>0</v>
      </c>
      <c r="BM63" s="111">
        <v>2.4281999999999999</v>
      </c>
    </row>
    <row r="64" spans="1:65" ht="18.75" customHeight="1">
      <c r="A64" s="108" t="s">
        <v>259</v>
      </c>
      <c r="B64" s="108"/>
      <c r="C64" s="109">
        <v>0</v>
      </c>
      <c r="D64" s="108"/>
      <c r="E64" s="109">
        <v>0</v>
      </c>
      <c r="F64" s="108"/>
      <c r="G64" s="109">
        <v>0</v>
      </c>
      <c r="H64" s="108" t="s">
        <v>221</v>
      </c>
      <c r="I64" s="109">
        <v>0</v>
      </c>
      <c r="J64" s="109">
        <v>0</v>
      </c>
      <c r="K64" s="109">
        <v>0</v>
      </c>
      <c r="L64" s="109">
        <v>0</v>
      </c>
      <c r="M64" s="109">
        <v>0</v>
      </c>
      <c r="N64" s="109">
        <v>0</v>
      </c>
      <c r="O64" s="109">
        <v>0</v>
      </c>
      <c r="P64" s="109">
        <v>0</v>
      </c>
      <c r="Q64" s="108" t="s">
        <v>221</v>
      </c>
      <c r="R64" s="109">
        <v>0</v>
      </c>
      <c r="S64" s="109">
        <v>0</v>
      </c>
      <c r="T64" s="109">
        <v>0</v>
      </c>
      <c r="U64" s="108"/>
      <c r="V64" s="109">
        <v>0</v>
      </c>
      <c r="W64" s="108"/>
      <c r="X64" s="109">
        <v>0</v>
      </c>
      <c r="Y64" s="109">
        <v>0</v>
      </c>
      <c r="Z64" s="109">
        <v>1.1852736236999999</v>
      </c>
      <c r="AA64" s="108"/>
      <c r="AB64" s="109">
        <v>0</v>
      </c>
      <c r="AC64" s="109">
        <v>0</v>
      </c>
      <c r="AD64" s="109">
        <v>0</v>
      </c>
      <c r="AE64" s="108"/>
      <c r="AF64" s="108"/>
      <c r="AG64" s="108"/>
      <c r="AH64" s="108"/>
      <c r="AI64" s="108"/>
      <c r="AJ64" s="109">
        <v>0</v>
      </c>
      <c r="AK64" s="109">
        <v>0</v>
      </c>
      <c r="AL64" s="109">
        <v>0</v>
      </c>
      <c r="AM64" s="108" t="s">
        <v>221</v>
      </c>
      <c r="AN64" s="108"/>
      <c r="AO64" s="109">
        <v>0</v>
      </c>
      <c r="AP64" s="109">
        <v>0</v>
      </c>
      <c r="AQ64" s="108" t="s">
        <v>221</v>
      </c>
      <c r="AR64" s="109">
        <v>6.1359305572346999E-2</v>
      </c>
      <c r="AS64" s="109">
        <v>0</v>
      </c>
      <c r="AT64" s="109">
        <v>0</v>
      </c>
      <c r="AU64" s="109">
        <v>0</v>
      </c>
      <c r="AV64" s="109">
        <v>0</v>
      </c>
      <c r="AW64" s="108" t="s">
        <v>221</v>
      </c>
      <c r="AX64" s="108"/>
      <c r="AY64" s="109">
        <v>0</v>
      </c>
      <c r="AZ64" s="108" t="s">
        <v>221</v>
      </c>
      <c r="BA64" s="109">
        <v>0</v>
      </c>
      <c r="BB64" s="109">
        <v>0</v>
      </c>
      <c r="BC64" s="109">
        <v>0</v>
      </c>
      <c r="BD64" s="108" t="s">
        <v>221</v>
      </c>
      <c r="BE64" s="109">
        <v>0</v>
      </c>
      <c r="BF64" s="109">
        <v>0</v>
      </c>
      <c r="BG64" s="108"/>
      <c r="BH64" s="109">
        <v>1.2466329292723499</v>
      </c>
      <c r="BI64" s="109">
        <v>0</v>
      </c>
      <c r="BJ64" s="108"/>
      <c r="BK64" s="109">
        <v>0</v>
      </c>
      <c r="BL64" s="109">
        <v>0</v>
      </c>
      <c r="BM64" s="109">
        <v>1.2466329292723499</v>
      </c>
    </row>
    <row r="65" spans="1:65" ht="18.75" customHeight="1">
      <c r="A65" s="108" t="s">
        <v>260</v>
      </c>
      <c r="B65" s="110"/>
      <c r="C65" s="110" t="s">
        <v>221</v>
      </c>
      <c r="D65" s="110"/>
      <c r="E65" s="111">
        <v>0</v>
      </c>
      <c r="F65" s="111">
        <v>0</v>
      </c>
      <c r="G65" s="111">
        <v>31.268865630000001</v>
      </c>
      <c r="H65" s="110" t="s">
        <v>221</v>
      </c>
      <c r="I65" s="111">
        <v>0</v>
      </c>
      <c r="J65" s="111">
        <v>3.17246479917242</v>
      </c>
      <c r="K65" s="111">
        <v>0</v>
      </c>
      <c r="L65" s="111">
        <v>0</v>
      </c>
      <c r="M65" s="111">
        <v>0</v>
      </c>
      <c r="N65" s="111">
        <v>0.16336132257326799</v>
      </c>
      <c r="O65" s="111">
        <v>0</v>
      </c>
      <c r="P65" s="110" t="s">
        <v>221</v>
      </c>
      <c r="Q65" s="110" t="s">
        <v>221</v>
      </c>
      <c r="R65" s="111">
        <v>10.9269</v>
      </c>
      <c r="S65" s="111">
        <v>0</v>
      </c>
      <c r="T65" s="111">
        <v>0</v>
      </c>
      <c r="U65" s="110"/>
      <c r="V65" s="111">
        <v>0</v>
      </c>
      <c r="W65" s="110"/>
      <c r="X65" s="111">
        <v>0</v>
      </c>
      <c r="Y65" s="111">
        <v>0</v>
      </c>
      <c r="Z65" s="111">
        <v>48.707864779499999</v>
      </c>
      <c r="AA65" s="110"/>
      <c r="AB65" s="111">
        <v>0</v>
      </c>
      <c r="AC65" s="111">
        <v>0</v>
      </c>
      <c r="AD65" s="111">
        <v>0</v>
      </c>
      <c r="AE65" s="110"/>
      <c r="AF65" s="110"/>
      <c r="AG65" s="110"/>
      <c r="AH65" s="110"/>
      <c r="AI65" s="110"/>
      <c r="AJ65" s="110"/>
      <c r="AK65" s="111">
        <v>97.784218788977299</v>
      </c>
      <c r="AL65" s="111">
        <v>0</v>
      </c>
      <c r="AM65" s="110" t="s">
        <v>221</v>
      </c>
      <c r="AN65" s="110"/>
      <c r="AO65" s="111">
        <v>0</v>
      </c>
      <c r="AP65" s="111">
        <v>0</v>
      </c>
      <c r="AQ65" s="110" t="s">
        <v>221</v>
      </c>
      <c r="AR65" s="111">
        <v>0.35199000000000003</v>
      </c>
      <c r="AS65" s="111">
        <v>0</v>
      </c>
      <c r="AT65" s="111">
        <v>0</v>
      </c>
      <c r="AU65" s="111">
        <v>0</v>
      </c>
      <c r="AV65" s="111">
        <v>0</v>
      </c>
      <c r="AW65" s="110" t="s">
        <v>221</v>
      </c>
      <c r="AX65" s="110"/>
      <c r="AY65" s="111">
        <v>0</v>
      </c>
      <c r="AZ65" s="110" t="s">
        <v>221</v>
      </c>
      <c r="BA65" s="111">
        <v>0</v>
      </c>
      <c r="BB65" s="111">
        <v>0</v>
      </c>
      <c r="BC65" s="110" t="s">
        <v>221</v>
      </c>
      <c r="BD65" s="111">
        <v>173</v>
      </c>
      <c r="BE65" s="111">
        <v>0</v>
      </c>
      <c r="BF65" s="111">
        <v>0</v>
      </c>
      <c r="BG65" s="110"/>
      <c r="BH65" s="111">
        <v>60.150116102073298</v>
      </c>
      <c r="BI65" s="111">
        <v>273.95668358814999</v>
      </c>
      <c r="BJ65" s="110"/>
      <c r="BK65" s="111">
        <v>31.268865630000001</v>
      </c>
      <c r="BL65" s="111">
        <v>0</v>
      </c>
      <c r="BM65" s="111">
        <v>365.37566532022299</v>
      </c>
    </row>
    <row r="66" spans="1:65" ht="18.75" customHeight="1">
      <c r="A66" s="108" t="s">
        <v>261</v>
      </c>
      <c r="B66" s="108"/>
      <c r="C66" s="108" t="s">
        <v>221</v>
      </c>
      <c r="D66" s="108"/>
      <c r="E66" s="109">
        <v>0</v>
      </c>
      <c r="F66" s="108" t="s">
        <v>221</v>
      </c>
      <c r="G66" s="109">
        <v>38.770077890000003</v>
      </c>
      <c r="H66" s="108" t="s">
        <v>221</v>
      </c>
      <c r="I66" s="109">
        <v>0</v>
      </c>
      <c r="J66" s="109">
        <v>0</v>
      </c>
      <c r="K66" s="109">
        <v>0</v>
      </c>
      <c r="L66" s="109">
        <v>0</v>
      </c>
      <c r="M66" s="109">
        <v>0</v>
      </c>
      <c r="N66" s="109">
        <v>2.1236971934524802</v>
      </c>
      <c r="O66" s="109">
        <v>0</v>
      </c>
      <c r="P66" s="109">
        <v>0</v>
      </c>
      <c r="Q66" s="108" t="s">
        <v>221</v>
      </c>
      <c r="R66" s="109">
        <v>25.496099999999998</v>
      </c>
      <c r="S66" s="109">
        <v>0</v>
      </c>
      <c r="T66" s="109">
        <v>0</v>
      </c>
      <c r="U66" s="108"/>
      <c r="V66" s="109">
        <v>0</v>
      </c>
      <c r="W66" s="108"/>
      <c r="X66" s="109">
        <v>0</v>
      </c>
      <c r="Y66" s="109">
        <v>0</v>
      </c>
      <c r="Z66" s="109">
        <v>9.1027293191999998</v>
      </c>
      <c r="AA66" s="108"/>
      <c r="AB66" s="109">
        <v>0</v>
      </c>
      <c r="AC66" s="109">
        <v>7.4999999999999997E-2</v>
      </c>
      <c r="AD66" s="109">
        <v>0</v>
      </c>
      <c r="AE66" s="108"/>
      <c r="AF66" s="108"/>
      <c r="AG66" s="108"/>
      <c r="AH66" s="108"/>
      <c r="AI66" s="108"/>
      <c r="AJ66" s="108"/>
      <c r="AK66" s="109">
        <v>589.95453727190397</v>
      </c>
      <c r="AL66" s="109">
        <v>0</v>
      </c>
      <c r="AM66" s="109">
        <v>27.56007</v>
      </c>
      <c r="AN66" s="108"/>
      <c r="AO66" s="108" t="s">
        <v>221</v>
      </c>
      <c r="AP66" s="109">
        <v>0</v>
      </c>
      <c r="AQ66" s="108" t="s">
        <v>221</v>
      </c>
      <c r="AR66" s="109">
        <v>0</v>
      </c>
      <c r="AS66" s="109">
        <v>0</v>
      </c>
      <c r="AT66" s="109">
        <v>0</v>
      </c>
      <c r="AU66" s="109">
        <v>1.9425600000000001E-2</v>
      </c>
      <c r="AV66" s="109">
        <v>0</v>
      </c>
      <c r="AW66" s="108" t="s">
        <v>221</v>
      </c>
      <c r="AX66" s="108"/>
      <c r="AY66" s="108" t="s">
        <v>221</v>
      </c>
      <c r="AZ66" s="109">
        <v>71.321403295925606</v>
      </c>
      <c r="BA66" s="109">
        <v>0</v>
      </c>
      <c r="BB66" s="109">
        <v>0</v>
      </c>
      <c r="BC66" s="108" t="s">
        <v>221</v>
      </c>
      <c r="BD66" s="109">
        <v>117</v>
      </c>
      <c r="BE66" s="109">
        <v>0</v>
      </c>
      <c r="BF66" s="109">
        <v>7.4999999999999997E-2</v>
      </c>
      <c r="BG66" s="108"/>
      <c r="BH66" s="109">
        <v>135.62342540857799</v>
      </c>
      <c r="BI66" s="109">
        <v>706.95453727190397</v>
      </c>
      <c r="BJ66" s="108"/>
      <c r="BK66" s="109">
        <v>38.770077890000003</v>
      </c>
      <c r="BL66" s="109">
        <v>0</v>
      </c>
      <c r="BM66" s="109">
        <v>881.42304057048204</v>
      </c>
    </row>
    <row r="67" spans="1:65" ht="18.75" customHeight="1">
      <c r="A67" s="108" t="s">
        <v>262</v>
      </c>
      <c r="B67" s="110"/>
      <c r="C67" s="110" t="s">
        <v>221</v>
      </c>
      <c r="D67" s="110"/>
      <c r="E67" s="111">
        <v>0</v>
      </c>
      <c r="F67" s="111">
        <v>55.120139999999999</v>
      </c>
      <c r="G67" s="111">
        <v>15.13964202</v>
      </c>
      <c r="H67" s="110" t="s">
        <v>221</v>
      </c>
      <c r="I67" s="111">
        <v>0</v>
      </c>
      <c r="J67" s="111">
        <v>0.14795855120087101</v>
      </c>
      <c r="K67" s="111">
        <v>0</v>
      </c>
      <c r="L67" s="110" t="s">
        <v>221</v>
      </c>
      <c r="M67" s="110" t="s">
        <v>221</v>
      </c>
      <c r="N67" s="111">
        <v>132.48603260691999</v>
      </c>
      <c r="O67" s="111">
        <v>0</v>
      </c>
      <c r="P67" s="111">
        <v>0</v>
      </c>
      <c r="Q67" s="111">
        <v>444.74493155269897</v>
      </c>
      <c r="R67" s="111">
        <v>1174.0346999999999</v>
      </c>
      <c r="S67" s="111">
        <v>0.90850495949999999</v>
      </c>
      <c r="T67" s="111">
        <v>0</v>
      </c>
      <c r="U67" s="110"/>
      <c r="V67" s="111">
        <v>4.3808127194844303E-2</v>
      </c>
      <c r="W67" s="110"/>
      <c r="X67" s="111">
        <v>1.4210937685038301</v>
      </c>
      <c r="Y67" s="111">
        <v>0</v>
      </c>
      <c r="Z67" s="111">
        <v>158.53525850790001</v>
      </c>
      <c r="AA67" s="110" t="s">
        <v>221</v>
      </c>
      <c r="AB67" s="111">
        <v>0</v>
      </c>
      <c r="AC67" s="111">
        <v>15.651999999999999</v>
      </c>
      <c r="AD67" s="111">
        <v>0</v>
      </c>
      <c r="AE67" s="111">
        <v>11.6824316939891</v>
      </c>
      <c r="AF67" s="110"/>
      <c r="AG67" s="110"/>
      <c r="AH67" s="110"/>
      <c r="AI67" s="110" t="s">
        <v>221</v>
      </c>
      <c r="AJ67" s="111">
        <v>0</v>
      </c>
      <c r="AK67" s="111">
        <v>0</v>
      </c>
      <c r="AL67" s="111">
        <v>0</v>
      </c>
      <c r="AM67" s="111">
        <v>10187.5131</v>
      </c>
      <c r="AN67" s="111">
        <v>0</v>
      </c>
      <c r="AO67" s="111">
        <v>0</v>
      </c>
      <c r="AP67" s="111">
        <v>0.28512773722627699</v>
      </c>
      <c r="AQ67" s="110" t="s">
        <v>221</v>
      </c>
      <c r="AR67" s="111">
        <v>2.8580000000000001E-2</v>
      </c>
      <c r="AS67" s="111">
        <v>0</v>
      </c>
      <c r="AT67" s="111">
        <v>0</v>
      </c>
      <c r="AU67" s="111">
        <v>4.8564000000000003E-3</v>
      </c>
      <c r="AV67" s="111">
        <v>0.77713831766824004</v>
      </c>
      <c r="AW67" s="110" t="s">
        <v>221</v>
      </c>
      <c r="AX67" s="110"/>
      <c r="AY67" s="111">
        <v>230.721505570923</v>
      </c>
      <c r="AZ67" s="111">
        <v>481.79759377211599</v>
      </c>
      <c r="BA67" s="111">
        <v>0</v>
      </c>
      <c r="BB67" s="111">
        <v>101</v>
      </c>
      <c r="BC67" s="111">
        <v>6806.6488000000099</v>
      </c>
      <c r="BD67" s="111">
        <v>657</v>
      </c>
      <c r="BE67" s="111">
        <v>1.4210937685038301</v>
      </c>
      <c r="BF67" s="111">
        <v>15.651999999999999</v>
      </c>
      <c r="BG67" s="111">
        <v>11.6824316939891</v>
      </c>
      <c r="BH67" s="111">
        <v>19773.872939234501</v>
      </c>
      <c r="BI67" s="111">
        <v>657.14795855120099</v>
      </c>
      <c r="BJ67" s="110"/>
      <c r="BK67" s="111">
        <v>15.13964202</v>
      </c>
      <c r="BL67" s="111">
        <v>0.77713831766824004</v>
      </c>
      <c r="BM67" s="111">
        <v>20475.693203585899</v>
      </c>
    </row>
    <row r="68" spans="1:65" ht="18.75" customHeight="1">
      <c r="A68" s="108" t="s">
        <v>161</v>
      </c>
      <c r="B68" s="108"/>
      <c r="C68" s="109">
        <v>0</v>
      </c>
      <c r="D68" s="108"/>
      <c r="E68" s="109">
        <v>0</v>
      </c>
      <c r="F68" s="109">
        <v>0</v>
      </c>
      <c r="G68" s="109">
        <v>1.23120136</v>
      </c>
      <c r="H68" s="108" t="s">
        <v>221</v>
      </c>
      <c r="I68" s="109">
        <v>0</v>
      </c>
      <c r="J68" s="109">
        <v>20.223404940491498</v>
      </c>
      <c r="K68" s="109">
        <v>0</v>
      </c>
      <c r="L68" s="109">
        <v>0</v>
      </c>
      <c r="M68" s="109">
        <v>0</v>
      </c>
      <c r="N68" s="109">
        <v>0</v>
      </c>
      <c r="O68" s="109">
        <v>0</v>
      </c>
      <c r="P68" s="109">
        <v>0</v>
      </c>
      <c r="Q68" s="108" t="s">
        <v>221</v>
      </c>
      <c r="R68" s="109">
        <v>8.4986999999999995</v>
      </c>
      <c r="S68" s="109">
        <v>0</v>
      </c>
      <c r="T68" s="109">
        <v>0</v>
      </c>
      <c r="U68" s="109">
        <v>49.424534639734603</v>
      </c>
      <c r="V68" s="109">
        <v>0</v>
      </c>
      <c r="W68" s="108"/>
      <c r="X68" s="109">
        <v>0</v>
      </c>
      <c r="Y68" s="109">
        <v>0</v>
      </c>
      <c r="Z68" s="109">
        <v>0.51295725000000003</v>
      </c>
      <c r="AA68" s="108"/>
      <c r="AB68" s="109">
        <v>0</v>
      </c>
      <c r="AC68" s="109">
        <v>0.80500000000000005</v>
      </c>
      <c r="AD68" s="109">
        <v>0</v>
      </c>
      <c r="AE68" s="108"/>
      <c r="AF68" s="108"/>
      <c r="AG68" s="108"/>
      <c r="AH68" s="108"/>
      <c r="AI68" s="108"/>
      <c r="AJ68" s="109">
        <v>0</v>
      </c>
      <c r="AK68" s="109">
        <v>258.04227798056002</v>
      </c>
      <c r="AL68" s="109">
        <v>0</v>
      </c>
      <c r="AM68" s="109">
        <v>9.2271599999999996</v>
      </c>
      <c r="AN68" s="108"/>
      <c r="AO68" s="109">
        <v>0</v>
      </c>
      <c r="AP68" s="109">
        <v>0</v>
      </c>
      <c r="AQ68" s="108" t="s">
        <v>221</v>
      </c>
      <c r="AR68" s="109">
        <v>0</v>
      </c>
      <c r="AS68" s="109">
        <v>0</v>
      </c>
      <c r="AT68" s="109">
        <v>0</v>
      </c>
      <c r="AU68" s="109">
        <v>0</v>
      </c>
      <c r="AV68" s="109">
        <v>0</v>
      </c>
      <c r="AW68" s="108" t="s">
        <v>221</v>
      </c>
      <c r="AX68" s="108"/>
      <c r="AY68" s="108" t="s">
        <v>221</v>
      </c>
      <c r="AZ68" s="108" t="s">
        <v>221</v>
      </c>
      <c r="BA68" s="109">
        <v>0</v>
      </c>
      <c r="BB68" s="109">
        <v>0</v>
      </c>
      <c r="BC68" s="108" t="s">
        <v>221</v>
      </c>
      <c r="BD68" s="108" t="s">
        <v>221</v>
      </c>
      <c r="BE68" s="109">
        <v>0</v>
      </c>
      <c r="BF68" s="109">
        <v>0.80500000000000005</v>
      </c>
      <c r="BG68" s="108"/>
      <c r="BH68" s="109">
        <v>18.23881725</v>
      </c>
      <c r="BI68" s="109">
        <v>327.69021756078598</v>
      </c>
      <c r="BJ68" s="108"/>
      <c r="BK68" s="109">
        <v>1.23120136</v>
      </c>
      <c r="BL68" s="109">
        <v>0</v>
      </c>
      <c r="BM68" s="109">
        <v>347.965236170786</v>
      </c>
    </row>
    <row r="69" spans="1:65" ht="18.75" customHeight="1">
      <c r="A69" s="108" t="s">
        <v>263</v>
      </c>
      <c r="B69" s="110"/>
      <c r="C69" s="111">
        <v>0</v>
      </c>
      <c r="D69" s="110"/>
      <c r="E69" s="111">
        <v>0</v>
      </c>
      <c r="F69" s="111">
        <v>11.291130000000001</v>
      </c>
      <c r="G69" s="111">
        <v>6.2807708499999997</v>
      </c>
      <c r="H69" s="110" t="s">
        <v>221</v>
      </c>
      <c r="I69" s="111">
        <v>0</v>
      </c>
      <c r="J69" s="111">
        <v>0</v>
      </c>
      <c r="K69" s="111">
        <v>0</v>
      </c>
      <c r="L69" s="111">
        <v>0</v>
      </c>
      <c r="M69" s="111">
        <v>0</v>
      </c>
      <c r="N69" s="111">
        <v>0</v>
      </c>
      <c r="O69" s="111">
        <v>0</v>
      </c>
      <c r="P69" s="111">
        <v>0</v>
      </c>
      <c r="Q69" s="111">
        <v>93.577803697974801</v>
      </c>
      <c r="R69" s="110" t="s">
        <v>221</v>
      </c>
      <c r="S69" s="111">
        <v>0</v>
      </c>
      <c r="T69" s="111">
        <v>0</v>
      </c>
      <c r="U69" s="110"/>
      <c r="V69" s="111">
        <v>0</v>
      </c>
      <c r="W69" s="110"/>
      <c r="X69" s="111">
        <v>0</v>
      </c>
      <c r="Y69" s="111">
        <v>0</v>
      </c>
      <c r="Z69" s="111">
        <v>0</v>
      </c>
      <c r="AA69" s="110"/>
      <c r="AB69" s="111">
        <v>0</v>
      </c>
      <c r="AC69" s="111">
        <v>0</v>
      </c>
      <c r="AD69" s="111">
        <v>0</v>
      </c>
      <c r="AE69" s="110"/>
      <c r="AF69" s="110"/>
      <c r="AG69" s="110"/>
      <c r="AH69" s="110"/>
      <c r="AI69" s="110"/>
      <c r="AJ69" s="110"/>
      <c r="AK69" s="111">
        <v>0</v>
      </c>
      <c r="AL69" s="111">
        <v>0</v>
      </c>
      <c r="AM69" s="110" t="s">
        <v>221</v>
      </c>
      <c r="AN69" s="110"/>
      <c r="AO69" s="111">
        <v>0</v>
      </c>
      <c r="AP69" s="111">
        <v>0</v>
      </c>
      <c r="AQ69" s="110" t="s">
        <v>221</v>
      </c>
      <c r="AR69" s="111">
        <v>0</v>
      </c>
      <c r="AS69" s="111">
        <v>0</v>
      </c>
      <c r="AT69" s="111">
        <v>0</v>
      </c>
      <c r="AU69" s="111">
        <v>0</v>
      </c>
      <c r="AV69" s="111">
        <v>0</v>
      </c>
      <c r="AW69" s="110" t="s">
        <v>221</v>
      </c>
      <c r="AX69" s="110"/>
      <c r="AY69" s="111">
        <v>0</v>
      </c>
      <c r="AZ69" s="110" t="s">
        <v>221</v>
      </c>
      <c r="BA69" s="111">
        <v>0</v>
      </c>
      <c r="BB69" s="111">
        <v>0</v>
      </c>
      <c r="BC69" s="111">
        <v>7.80400000000001</v>
      </c>
      <c r="BD69" s="110" t="s">
        <v>221</v>
      </c>
      <c r="BE69" s="111">
        <v>0</v>
      </c>
      <c r="BF69" s="111">
        <v>0</v>
      </c>
      <c r="BG69" s="110"/>
      <c r="BH69" s="111">
        <v>112.672933697975</v>
      </c>
      <c r="BI69" s="111">
        <v>0</v>
      </c>
      <c r="BJ69" s="110"/>
      <c r="BK69" s="111">
        <v>6.2807708499999997</v>
      </c>
      <c r="BL69" s="111">
        <v>0</v>
      </c>
      <c r="BM69" s="111">
        <v>118.95370454797499</v>
      </c>
    </row>
    <row r="70" spans="1:65" ht="18.75" customHeight="1">
      <c r="A70" s="108" t="s">
        <v>264</v>
      </c>
      <c r="B70" s="108"/>
      <c r="C70" s="109">
        <v>0</v>
      </c>
      <c r="D70" s="108"/>
      <c r="E70" s="109">
        <v>0</v>
      </c>
      <c r="F70" s="108"/>
      <c r="G70" s="109">
        <v>0</v>
      </c>
      <c r="H70" s="108" t="s">
        <v>221</v>
      </c>
      <c r="I70" s="109">
        <v>0</v>
      </c>
      <c r="J70" s="109">
        <v>0</v>
      </c>
      <c r="K70" s="109">
        <v>0</v>
      </c>
      <c r="L70" s="109">
        <v>0</v>
      </c>
      <c r="M70" s="109">
        <v>0</v>
      </c>
      <c r="N70" s="109">
        <v>0</v>
      </c>
      <c r="O70" s="109">
        <v>0</v>
      </c>
      <c r="P70" s="109">
        <v>0</v>
      </c>
      <c r="Q70" s="108" t="s">
        <v>221</v>
      </c>
      <c r="R70" s="108" t="s">
        <v>221</v>
      </c>
      <c r="S70" s="109">
        <v>0</v>
      </c>
      <c r="T70" s="109">
        <v>0</v>
      </c>
      <c r="U70" s="108"/>
      <c r="V70" s="109">
        <v>0</v>
      </c>
      <c r="W70" s="108"/>
      <c r="X70" s="109">
        <v>0</v>
      </c>
      <c r="Y70" s="109">
        <v>0</v>
      </c>
      <c r="Z70" s="109">
        <v>14.9739275196</v>
      </c>
      <c r="AA70" s="108"/>
      <c r="AB70" s="109">
        <v>0</v>
      </c>
      <c r="AC70" s="109">
        <v>0</v>
      </c>
      <c r="AD70" s="109">
        <v>0</v>
      </c>
      <c r="AE70" s="108"/>
      <c r="AF70" s="108"/>
      <c r="AG70" s="108"/>
      <c r="AH70" s="108"/>
      <c r="AI70" s="108"/>
      <c r="AJ70" s="108"/>
      <c r="AK70" s="109">
        <v>0</v>
      </c>
      <c r="AL70" s="109">
        <v>0</v>
      </c>
      <c r="AM70" s="108" t="s">
        <v>221</v>
      </c>
      <c r="AN70" s="108"/>
      <c r="AO70" s="109">
        <v>0</v>
      </c>
      <c r="AP70" s="109">
        <v>0</v>
      </c>
      <c r="AQ70" s="108" t="s">
        <v>221</v>
      </c>
      <c r="AR70" s="109">
        <v>0</v>
      </c>
      <c r="AS70" s="109">
        <v>0</v>
      </c>
      <c r="AT70" s="109">
        <v>0</v>
      </c>
      <c r="AU70" s="109">
        <v>0</v>
      </c>
      <c r="AV70" s="109">
        <v>0</v>
      </c>
      <c r="AW70" s="108"/>
      <c r="AX70" s="108"/>
      <c r="AY70" s="109">
        <v>0</v>
      </c>
      <c r="AZ70" s="108" t="s">
        <v>221</v>
      </c>
      <c r="BA70" s="109">
        <v>0</v>
      </c>
      <c r="BB70" s="109">
        <v>0</v>
      </c>
      <c r="BC70" s="108" t="s">
        <v>221</v>
      </c>
      <c r="BD70" s="108" t="s">
        <v>221</v>
      </c>
      <c r="BE70" s="109">
        <v>0</v>
      </c>
      <c r="BF70" s="109">
        <v>0</v>
      </c>
      <c r="BG70" s="108"/>
      <c r="BH70" s="109">
        <v>14.9739275196</v>
      </c>
      <c r="BI70" s="109">
        <v>0</v>
      </c>
      <c r="BJ70" s="108"/>
      <c r="BK70" s="109">
        <v>0</v>
      </c>
      <c r="BL70" s="109">
        <v>0</v>
      </c>
      <c r="BM70" s="109">
        <v>14.9739275196</v>
      </c>
    </row>
    <row r="71" spans="1:65" ht="18.75" customHeight="1">
      <c r="A71" s="108" t="s">
        <v>162</v>
      </c>
      <c r="B71" s="110"/>
      <c r="C71" s="111">
        <v>36.423000000000002</v>
      </c>
      <c r="D71" s="110"/>
      <c r="E71" s="111">
        <v>0</v>
      </c>
      <c r="F71" s="111">
        <v>24.039180000000002</v>
      </c>
      <c r="G71" s="111">
        <v>0</v>
      </c>
      <c r="H71" s="110" t="s">
        <v>221</v>
      </c>
      <c r="I71" s="111">
        <v>0</v>
      </c>
      <c r="J71" s="111">
        <v>0</v>
      </c>
      <c r="K71" s="111">
        <v>0</v>
      </c>
      <c r="L71" s="110" t="s">
        <v>221</v>
      </c>
      <c r="M71" s="111">
        <v>0.600814574756941</v>
      </c>
      <c r="N71" s="111">
        <v>107.00166628549</v>
      </c>
      <c r="O71" s="110"/>
      <c r="P71" s="111">
        <v>257.24225206710503</v>
      </c>
      <c r="Q71" s="110" t="s">
        <v>221</v>
      </c>
      <c r="R71" s="111">
        <v>163.90350000000001</v>
      </c>
      <c r="S71" s="111">
        <v>0</v>
      </c>
      <c r="T71" s="111">
        <v>0</v>
      </c>
      <c r="U71" s="110"/>
      <c r="V71" s="111">
        <v>1.0281673291398099</v>
      </c>
      <c r="W71" s="111">
        <v>0</v>
      </c>
      <c r="X71" s="111">
        <v>0</v>
      </c>
      <c r="Y71" s="111">
        <v>0</v>
      </c>
      <c r="Z71" s="111">
        <v>32.653597085100003</v>
      </c>
      <c r="AA71" s="110"/>
      <c r="AB71" s="111">
        <v>0</v>
      </c>
      <c r="AC71" s="111">
        <v>0</v>
      </c>
      <c r="AD71" s="111">
        <v>0</v>
      </c>
      <c r="AE71" s="110"/>
      <c r="AF71" s="111">
        <v>33.994799999999998</v>
      </c>
      <c r="AG71" s="111">
        <v>53.5456370873992</v>
      </c>
      <c r="AH71" s="110"/>
      <c r="AI71" s="110" t="s">
        <v>221</v>
      </c>
      <c r="AJ71" s="110"/>
      <c r="AK71" s="111">
        <v>0</v>
      </c>
      <c r="AL71" s="111">
        <v>0</v>
      </c>
      <c r="AM71" s="111">
        <v>164.14632</v>
      </c>
      <c r="AN71" s="110"/>
      <c r="AO71" s="111">
        <v>0</v>
      </c>
      <c r="AP71" s="111">
        <v>7.9835766423357697</v>
      </c>
      <c r="AQ71" s="110" t="s">
        <v>221</v>
      </c>
      <c r="AR71" s="111">
        <v>29.460401602247298</v>
      </c>
      <c r="AS71" s="111">
        <v>0</v>
      </c>
      <c r="AT71" s="111">
        <v>0</v>
      </c>
      <c r="AU71" s="111">
        <v>0</v>
      </c>
      <c r="AV71" s="111">
        <v>0</v>
      </c>
      <c r="AW71" s="110" t="s">
        <v>221</v>
      </c>
      <c r="AX71" s="110"/>
      <c r="AY71" s="111">
        <v>695.26665460279696</v>
      </c>
      <c r="AZ71" s="110" t="s">
        <v>221</v>
      </c>
      <c r="BA71" s="111">
        <v>0</v>
      </c>
      <c r="BB71" s="111">
        <v>0</v>
      </c>
      <c r="BC71" s="110" t="s">
        <v>221</v>
      </c>
      <c r="BD71" s="110" t="s">
        <v>221</v>
      </c>
      <c r="BE71" s="111">
        <v>0</v>
      </c>
      <c r="BF71" s="111">
        <v>0</v>
      </c>
      <c r="BG71" s="110"/>
      <c r="BH71" s="111">
        <v>1607.28956727637</v>
      </c>
      <c r="BI71" s="111">
        <v>0</v>
      </c>
      <c r="BJ71" s="110"/>
      <c r="BK71" s="111">
        <v>0</v>
      </c>
      <c r="BL71" s="111">
        <v>0</v>
      </c>
      <c r="BM71" s="111">
        <v>1607.28956727637</v>
      </c>
    </row>
    <row r="72" spans="1:65" ht="18.75" customHeight="1">
      <c r="A72" s="108" t="s">
        <v>265</v>
      </c>
      <c r="B72" s="108"/>
      <c r="C72" s="109">
        <v>0</v>
      </c>
      <c r="D72" s="108"/>
      <c r="E72" s="109">
        <v>0</v>
      </c>
      <c r="F72" s="108"/>
      <c r="G72" s="109">
        <v>0</v>
      </c>
      <c r="H72" s="108" t="s">
        <v>221</v>
      </c>
      <c r="I72" s="109">
        <v>0</v>
      </c>
      <c r="J72" s="109">
        <v>0</v>
      </c>
      <c r="K72" s="109">
        <v>0</v>
      </c>
      <c r="L72" s="109">
        <v>0</v>
      </c>
      <c r="M72" s="109">
        <v>0</v>
      </c>
      <c r="N72" s="109">
        <v>0</v>
      </c>
      <c r="O72" s="109">
        <v>0</v>
      </c>
      <c r="P72" s="109">
        <v>0</v>
      </c>
      <c r="Q72" s="108" t="s">
        <v>221</v>
      </c>
      <c r="R72" s="109">
        <v>3.6423000000000001</v>
      </c>
      <c r="S72" s="109">
        <v>0</v>
      </c>
      <c r="T72" s="109">
        <v>0</v>
      </c>
      <c r="U72" s="108"/>
      <c r="V72" s="109">
        <v>0</v>
      </c>
      <c r="W72" s="108"/>
      <c r="X72" s="109">
        <v>2.6369184371126502</v>
      </c>
      <c r="Y72" s="109">
        <v>0</v>
      </c>
      <c r="Z72" s="109">
        <v>4.0602029328000002</v>
      </c>
      <c r="AA72" s="108"/>
      <c r="AB72" s="109">
        <v>0</v>
      </c>
      <c r="AC72" s="109">
        <v>0.379631</v>
      </c>
      <c r="AD72" s="109">
        <v>0</v>
      </c>
      <c r="AE72" s="108"/>
      <c r="AF72" s="108"/>
      <c r="AG72" s="108"/>
      <c r="AH72" s="108"/>
      <c r="AI72" s="108" t="s">
        <v>221</v>
      </c>
      <c r="AJ72" s="109">
        <v>0.14935599999999999</v>
      </c>
      <c r="AK72" s="109">
        <v>0</v>
      </c>
      <c r="AL72" s="109">
        <v>0</v>
      </c>
      <c r="AM72" s="108" t="s">
        <v>221</v>
      </c>
      <c r="AN72" s="108"/>
      <c r="AO72" s="109">
        <v>0</v>
      </c>
      <c r="AP72" s="109">
        <v>0</v>
      </c>
      <c r="AQ72" s="108" t="s">
        <v>221</v>
      </c>
      <c r="AR72" s="109">
        <v>0.49973000000000001</v>
      </c>
      <c r="AS72" s="109">
        <v>0</v>
      </c>
      <c r="AT72" s="109">
        <v>0</v>
      </c>
      <c r="AU72" s="109">
        <v>0</v>
      </c>
      <c r="AV72" s="109">
        <v>0</v>
      </c>
      <c r="AW72" s="108" t="s">
        <v>221</v>
      </c>
      <c r="AX72" s="108"/>
      <c r="AY72" s="109">
        <v>0</v>
      </c>
      <c r="AZ72" s="108" t="s">
        <v>221</v>
      </c>
      <c r="BA72" s="109">
        <v>0</v>
      </c>
      <c r="BB72" s="109">
        <v>15</v>
      </c>
      <c r="BC72" s="108" t="s">
        <v>221</v>
      </c>
      <c r="BD72" s="108" t="s">
        <v>221</v>
      </c>
      <c r="BE72" s="109">
        <v>2.6369184371126502</v>
      </c>
      <c r="BF72" s="109">
        <v>0.379631</v>
      </c>
      <c r="BG72" s="108"/>
      <c r="BH72" s="109">
        <v>23.202232932800001</v>
      </c>
      <c r="BI72" s="109">
        <v>0</v>
      </c>
      <c r="BJ72" s="108"/>
      <c r="BK72" s="109">
        <v>0</v>
      </c>
      <c r="BL72" s="109">
        <v>0.14935599999999999</v>
      </c>
      <c r="BM72" s="109">
        <v>26.3681383699127</v>
      </c>
    </row>
    <row r="73" spans="1:65" ht="18.75" customHeight="1">
      <c r="A73" s="108" t="s">
        <v>266</v>
      </c>
      <c r="B73" s="110"/>
      <c r="C73" s="111">
        <v>0</v>
      </c>
      <c r="D73" s="110"/>
      <c r="E73" s="111">
        <v>0</v>
      </c>
      <c r="F73" s="110"/>
      <c r="G73" s="111">
        <v>0</v>
      </c>
      <c r="H73" s="110" t="s">
        <v>221</v>
      </c>
      <c r="I73" s="111">
        <v>0</v>
      </c>
      <c r="J73" s="111">
        <v>0</v>
      </c>
      <c r="K73" s="111">
        <v>0</v>
      </c>
      <c r="L73" s="111">
        <v>0</v>
      </c>
      <c r="M73" s="111">
        <v>0</v>
      </c>
      <c r="N73" s="111">
        <v>0</v>
      </c>
      <c r="O73" s="111">
        <v>0</v>
      </c>
      <c r="P73" s="111">
        <v>0</v>
      </c>
      <c r="Q73" s="110" t="s">
        <v>221</v>
      </c>
      <c r="R73" s="111">
        <v>0</v>
      </c>
      <c r="S73" s="111">
        <v>0</v>
      </c>
      <c r="T73" s="111">
        <v>0</v>
      </c>
      <c r="U73" s="110"/>
      <c r="V73" s="111">
        <v>0</v>
      </c>
      <c r="W73" s="110"/>
      <c r="X73" s="111">
        <v>0</v>
      </c>
      <c r="Y73" s="111">
        <v>0</v>
      </c>
      <c r="Z73" s="111">
        <v>0</v>
      </c>
      <c r="AA73" s="110"/>
      <c r="AB73" s="111">
        <v>0</v>
      </c>
      <c r="AC73" s="111">
        <v>0</v>
      </c>
      <c r="AD73" s="111">
        <v>0</v>
      </c>
      <c r="AE73" s="110"/>
      <c r="AF73" s="110"/>
      <c r="AG73" s="110"/>
      <c r="AH73" s="110"/>
      <c r="AI73" s="110"/>
      <c r="AJ73" s="110"/>
      <c r="AK73" s="111">
        <v>0</v>
      </c>
      <c r="AL73" s="111">
        <v>0</v>
      </c>
      <c r="AM73" s="111">
        <v>0</v>
      </c>
      <c r="AN73" s="110"/>
      <c r="AO73" s="111">
        <v>0</v>
      </c>
      <c r="AP73" s="111">
        <v>0</v>
      </c>
      <c r="AQ73" s="110" t="s">
        <v>221</v>
      </c>
      <c r="AR73" s="111">
        <v>0</v>
      </c>
      <c r="AS73" s="111">
        <v>0</v>
      </c>
      <c r="AT73" s="111">
        <v>0</v>
      </c>
      <c r="AU73" s="111">
        <v>0</v>
      </c>
      <c r="AV73" s="111">
        <v>0</v>
      </c>
      <c r="AW73" s="110" t="s">
        <v>221</v>
      </c>
      <c r="AX73" s="110"/>
      <c r="AY73" s="111">
        <v>0</v>
      </c>
      <c r="AZ73" s="110" t="s">
        <v>221</v>
      </c>
      <c r="BA73" s="111">
        <v>0</v>
      </c>
      <c r="BB73" s="111">
        <v>0</v>
      </c>
      <c r="BC73" s="111">
        <v>0</v>
      </c>
      <c r="BD73" s="110" t="s">
        <v>221</v>
      </c>
      <c r="BE73" s="111">
        <v>0</v>
      </c>
      <c r="BF73" s="111">
        <v>0</v>
      </c>
      <c r="BG73" s="110"/>
      <c r="BH73" s="111">
        <v>0</v>
      </c>
      <c r="BI73" s="111">
        <v>0</v>
      </c>
      <c r="BJ73" s="110"/>
      <c r="BK73" s="111">
        <v>0</v>
      </c>
      <c r="BL73" s="111">
        <v>0</v>
      </c>
      <c r="BM73" s="111">
        <v>0</v>
      </c>
    </row>
    <row r="74" spans="1:65" ht="18.75" customHeight="1">
      <c r="A74" s="108" t="s">
        <v>267</v>
      </c>
      <c r="B74" s="108"/>
      <c r="C74" s="109">
        <v>0</v>
      </c>
      <c r="D74" s="108"/>
      <c r="E74" s="109">
        <v>0</v>
      </c>
      <c r="F74" s="108"/>
      <c r="G74" s="109">
        <v>0</v>
      </c>
      <c r="H74" s="108" t="s">
        <v>221</v>
      </c>
      <c r="I74" s="109">
        <v>0</v>
      </c>
      <c r="J74" s="109">
        <v>0</v>
      </c>
      <c r="K74" s="109">
        <v>0</v>
      </c>
      <c r="L74" s="109">
        <v>0</v>
      </c>
      <c r="M74" s="109">
        <v>0</v>
      </c>
      <c r="N74" s="109">
        <v>60.280328029535703</v>
      </c>
      <c r="O74" s="109">
        <v>0</v>
      </c>
      <c r="P74" s="109">
        <v>0</v>
      </c>
      <c r="Q74" s="108" t="s">
        <v>221</v>
      </c>
      <c r="R74" s="109">
        <v>0</v>
      </c>
      <c r="S74" s="109">
        <v>0</v>
      </c>
      <c r="T74" s="109">
        <v>0</v>
      </c>
      <c r="U74" s="108"/>
      <c r="V74" s="109">
        <v>0</v>
      </c>
      <c r="W74" s="109">
        <v>81.687042774904697</v>
      </c>
      <c r="X74" s="109">
        <v>0</v>
      </c>
      <c r="Y74" s="109">
        <v>0</v>
      </c>
      <c r="Z74" s="109">
        <v>0</v>
      </c>
      <c r="AA74" s="108"/>
      <c r="AB74" s="109">
        <v>0</v>
      </c>
      <c r="AC74" s="109">
        <v>0</v>
      </c>
      <c r="AD74" s="109">
        <v>0</v>
      </c>
      <c r="AE74" s="108"/>
      <c r="AF74" s="108"/>
      <c r="AG74" s="108"/>
      <c r="AH74" s="108"/>
      <c r="AI74" s="108"/>
      <c r="AJ74" s="108"/>
      <c r="AK74" s="109">
        <v>0</v>
      </c>
      <c r="AL74" s="109">
        <v>0</v>
      </c>
      <c r="AM74" s="109">
        <v>0</v>
      </c>
      <c r="AN74" s="108"/>
      <c r="AO74" s="109">
        <v>0</v>
      </c>
      <c r="AP74" s="109">
        <v>0</v>
      </c>
      <c r="AQ74" s="108" t="s">
        <v>221</v>
      </c>
      <c r="AR74" s="109">
        <v>0</v>
      </c>
      <c r="AS74" s="109">
        <v>0</v>
      </c>
      <c r="AT74" s="109">
        <v>0</v>
      </c>
      <c r="AU74" s="109">
        <v>0</v>
      </c>
      <c r="AV74" s="109">
        <v>0</v>
      </c>
      <c r="AW74" s="108" t="s">
        <v>221</v>
      </c>
      <c r="AX74" s="108"/>
      <c r="AY74" s="109">
        <v>0</v>
      </c>
      <c r="AZ74" s="108" t="s">
        <v>221</v>
      </c>
      <c r="BA74" s="109">
        <v>0</v>
      </c>
      <c r="BB74" s="109">
        <v>0</v>
      </c>
      <c r="BC74" s="109">
        <v>0</v>
      </c>
      <c r="BD74" s="108"/>
      <c r="BE74" s="109">
        <v>0</v>
      </c>
      <c r="BF74" s="109">
        <v>0</v>
      </c>
      <c r="BG74" s="108"/>
      <c r="BH74" s="109">
        <v>141.96737080444001</v>
      </c>
      <c r="BI74" s="109">
        <v>0</v>
      </c>
      <c r="BJ74" s="108"/>
      <c r="BK74" s="109">
        <v>0</v>
      </c>
      <c r="BL74" s="109">
        <v>0</v>
      </c>
      <c r="BM74" s="109">
        <v>141.96737080444001</v>
      </c>
    </row>
    <row r="75" spans="1:65" ht="18.75" customHeight="1">
      <c r="A75" s="108" t="s">
        <v>268</v>
      </c>
      <c r="B75" s="110"/>
      <c r="C75" s="111">
        <v>0</v>
      </c>
      <c r="D75" s="110"/>
      <c r="E75" s="111">
        <v>0</v>
      </c>
      <c r="F75" s="110"/>
      <c r="G75" s="111">
        <v>0</v>
      </c>
      <c r="H75" s="110" t="s">
        <v>221</v>
      </c>
      <c r="I75" s="111">
        <v>0</v>
      </c>
      <c r="J75" s="111">
        <v>0</v>
      </c>
      <c r="K75" s="111">
        <v>0</v>
      </c>
      <c r="L75" s="111">
        <v>0</v>
      </c>
      <c r="M75" s="111">
        <v>0</v>
      </c>
      <c r="N75" s="111">
        <v>0</v>
      </c>
      <c r="O75" s="111">
        <v>0</v>
      </c>
      <c r="P75" s="111">
        <v>0</v>
      </c>
      <c r="Q75" s="110" t="s">
        <v>221</v>
      </c>
      <c r="R75" s="111">
        <v>1.2141</v>
      </c>
      <c r="S75" s="111">
        <v>0</v>
      </c>
      <c r="T75" s="111">
        <v>0</v>
      </c>
      <c r="U75" s="110"/>
      <c r="V75" s="111">
        <v>0</v>
      </c>
      <c r="W75" s="110"/>
      <c r="X75" s="111">
        <v>0</v>
      </c>
      <c r="Y75" s="111">
        <v>0</v>
      </c>
      <c r="Z75" s="111">
        <v>0</v>
      </c>
      <c r="AA75" s="110"/>
      <c r="AB75" s="111">
        <v>0</v>
      </c>
      <c r="AC75" s="111">
        <v>0.123669</v>
      </c>
      <c r="AD75" s="111">
        <v>0</v>
      </c>
      <c r="AE75" s="110"/>
      <c r="AF75" s="110"/>
      <c r="AG75" s="110"/>
      <c r="AH75" s="110"/>
      <c r="AI75" s="110"/>
      <c r="AJ75" s="111">
        <v>0</v>
      </c>
      <c r="AK75" s="111">
        <v>0</v>
      </c>
      <c r="AL75" s="111">
        <v>0</v>
      </c>
      <c r="AM75" s="110" t="s">
        <v>221</v>
      </c>
      <c r="AN75" s="110"/>
      <c r="AO75" s="111">
        <v>0</v>
      </c>
      <c r="AP75" s="111">
        <v>0</v>
      </c>
      <c r="AQ75" s="110" t="s">
        <v>221</v>
      </c>
      <c r="AR75" s="111">
        <v>0</v>
      </c>
      <c r="AS75" s="111">
        <v>0</v>
      </c>
      <c r="AT75" s="111">
        <v>0</v>
      </c>
      <c r="AU75" s="111">
        <v>0</v>
      </c>
      <c r="AV75" s="111">
        <v>0</v>
      </c>
      <c r="AW75" s="110" t="s">
        <v>221</v>
      </c>
      <c r="AX75" s="110"/>
      <c r="AY75" s="111">
        <v>0</v>
      </c>
      <c r="AZ75" s="110" t="s">
        <v>221</v>
      </c>
      <c r="BA75" s="111">
        <v>0</v>
      </c>
      <c r="BB75" s="111">
        <v>0</v>
      </c>
      <c r="BC75" s="110" t="s">
        <v>221</v>
      </c>
      <c r="BD75" s="110" t="s">
        <v>221</v>
      </c>
      <c r="BE75" s="111">
        <v>0</v>
      </c>
      <c r="BF75" s="111">
        <v>0.123669</v>
      </c>
      <c r="BG75" s="110"/>
      <c r="BH75" s="111">
        <v>1.2141</v>
      </c>
      <c r="BI75" s="111">
        <v>0</v>
      </c>
      <c r="BJ75" s="110"/>
      <c r="BK75" s="111">
        <v>0</v>
      </c>
      <c r="BL75" s="111">
        <v>0</v>
      </c>
      <c r="BM75" s="111">
        <v>1.337769</v>
      </c>
    </row>
    <row r="76" spans="1:65" ht="18.75" customHeight="1">
      <c r="A76" s="108" t="s">
        <v>163</v>
      </c>
      <c r="B76" s="108"/>
      <c r="C76" s="109">
        <v>183.32910000000001</v>
      </c>
      <c r="D76" s="108"/>
      <c r="E76" s="109">
        <v>0</v>
      </c>
      <c r="F76" s="109">
        <v>66.896910000000005</v>
      </c>
      <c r="G76" s="109">
        <v>18.477024790000002</v>
      </c>
      <c r="H76" s="108" t="s">
        <v>221</v>
      </c>
      <c r="I76" s="109">
        <v>0</v>
      </c>
      <c r="J76" s="109">
        <v>0</v>
      </c>
      <c r="K76" s="109">
        <v>0</v>
      </c>
      <c r="L76" s="109">
        <v>0</v>
      </c>
      <c r="M76" s="108" t="s">
        <v>221</v>
      </c>
      <c r="N76" s="109">
        <v>2913.8759107393698</v>
      </c>
      <c r="O76" s="109">
        <v>110.24028</v>
      </c>
      <c r="P76" s="108"/>
      <c r="Q76" s="109">
        <v>236.29442638470101</v>
      </c>
      <c r="R76" s="109">
        <v>1034.4132</v>
      </c>
      <c r="S76" s="109">
        <v>0</v>
      </c>
      <c r="T76" s="109">
        <v>0</v>
      </c>
      <c r="U76" s="108"/>
      <c r="V76" s="109">
        <v>0.80449195384556005</v>
      </c>
      <c r="W76" s="109">
        <v>103.343073286052</v>
      </c>
      <c r="X76" s="109">
        <v>0</v>
      </c>
      <c r="Y76" s="108" t="s">
        <v>221</v>
      </c>
      <c r="Z76" s="109">
        <v>690.52398615180005</v>
      </c>
      <c r="AA76" s="108" t="s">
        <v>221</v>
      </c>
      <c r="AB76" s="109">
        <v>0</v>
      </c>
      <c r="AC76" s="109">
        <v>0</v>
      </c>
      <c r="AD76" s="109">
        <v>0</v>
      </c>
      <c r="AE76" s="108"/>
      <c r="AF76" s="108" t="s">
        <v>221</v>
      </c>
      <c r="AG76" s="109">
        <v>2.1136435692394402</v>
      </c>
      <c r="AH76" s="108"/>
      <c r="AI76" s="108" t="s">
        <v>221</v>
      </c>
      <c r="AJ76" s="109">
        <v>13.769</v>
      </c>
      <c r="AK76" s="109">
        <v>0</v>
      </c>
      <c r="AL76" s="109">
        <v>0</v>
      </c>
      <c r="AM76" s="109">
        <v>6666.5016900000001</v>
      </c>
      <c r="AN76" s="108"/>
      <c r="AO76" s="109">
        <v>0</v>
      </c>
      <c r="AP76" s="109">
        <v>75.815465328467099</v>
      </c>
      <c r="AQ76" s="108" t="s">
        <v>221</v>
      </c>
      <c r="AR76" s="109">
        <v>202.24189297935999</v>
      </c>
      <c r="AS76" s="109">
        <v>0</v>
      </c>
      <c r="AT76" s="109">
        <v>0</v>
      </c>
      <c r="AU76" s="109">
        <v>0.26224560000000002</v>
      </c>
      <c r="AV76" s="109">
        <v>0</v>
      </c>
      <c r="AW76" s="108" t="s">
        <v>221</v>
      </c>
      <c r="AX76" s="108"/>
      <c r="AY76" s="109">
        <v>6689.6311041025801</v>
      </c>
      <c r="AZ76" s="109">
        <v>482.46183399049602</v>
      </c>
      <c r="BA76" s="109">
        <v>3.19824894</v>
      </c>
      <c r="BB76" s="109">
        <v>0</v>
      </c>
      <c r="BC76" s="109">
        <v>429.22</v>
      </c>
      <c r="BD76" s="109">
        <v>441</v>
      </c>
      <c r="BE76" s="109">
        <v>3.19824894</v>
      </c>
      <c r="BF76" s="109">
        <v>0</v>
      </c>
      <c r="BG76" s="108"/>
      <c r="BH76" s="109">
        <v>19887.9692540859</v>
      </c>
      <c r="BI76" s="109">
        <v>441</v>
      </c>
      <c r="BJ76" s="108"/>
      <c r="BK76" s="109">
        <v>18.477024790000002</v>
      </c>
      <c r="BL76" s="109">
        <v>13.769</v>
      </c>
      <c r="BM76" s="109">
        <v>20364.413527815901</v>
      </c>
    </row>
    <row r="77" spans="1:65" ht="18.75" customHeight="1">
      <c r="A77" s="108" t="s">
        <v>164</v>
      </c>
      <c r="B77" s="110"/>
      <c r="C77" s="111">
        <v>3212.5086000000001</v>
      </c>
      <c r="D77" s="110"/>
      <c r="E77" s="111">
        <v>0</v>
      </c>
      <c r="F77" s="111">
        <v>9839.4306300000007</v>
      </c>
      <c r="G77" s="111">
        <v>442.09245658999998</v>
      </c>
      <c r="H77" s="110" t="s">
        <v>221</v>
      </c>
      <c r="I77" s="111">
        <v>0</v>
      </c>
      <c r="J77" s="111">
        <v>0</v>
      </c>
      <c r="K77" s="111">
        <v>2.2290963486949402</v>
      </c>
      <c r="L77" s="110" t="s">
        <v>221</v>
      </c>
      <c r="M77" s="111">
        <v>14.436629587457301</v>
      </c>
      <c r="N77" s="111">
        <v>1869.83369817362</v>
      </c>
      <c r="O77" s="110" t="s">
        <v>221</v>
      </c>
      <c r="P77" s="111">
        <v>676.04291867209997</v>
      </c>
      <c r="Q77" s="110"/>
      <c r="R77" s="111">
        <v>24300.211500000001</v>
      </c>
      <c r="S77" s="111">
        <v>26.807738365799999</v>
      </c>
      <c r="T77" s="111">
        <v>0</v>
      </c>
      <c r="U77" s="110"/>
      <c r="V77" s="111">
        <v>50.691255354455301</v>
      </c>
      <c r="W77" s="111">
        <v>1.6563691751196099</v>
      </c>
      <c r="X77" s="111">
        <v>49.959340928289997</v>
      </c>
      <c r="Y77" s="110" t="s">
        <v>221</v>
      </c>
      <c r="Z77" s="111">
        <v>5317.6498103349004</v>
      </c>
      <c r="AA77" s="111">
        <v>867.20822281167102</v>
      </c>
      <c r="AB77" s="111">
        <v>0</v>
      </c>
      <c r="AC77" s="111">
        <v>2.0344669999999998</v>
      </c>
      <c r="AD77" s="111">
        <v>0</v>
      </c>
      <c r="AE77" s="110"/>
      <c r="AF77" s="110" t="s">
        <v>221</v>
      </c>
      <c r="AG77" s="110" t="s">
        <v>221</v>
      </c>
      <c r="AH77" s="110"/>
      <c r="AI77" s="110" t="s">
        <v>221</v>
      </c>
      <c r="AJ77" s="111">
        <v>20.698951090000001</v>
      </c>
      <c r="AK77" s="111">
        <v>17.1053</v>
      </c>
      <c r="AL77" s="111">
        <v>0</v>
      </c>
      <c r="AM77" s="111">
        <v>48193.820910000002</v>
      </c>
      <c r="AN77" s="111">
        <v>0</v>
      </c>
      <c r="AO77" s="111">
        <v>0</v>
      </c>
      <c r="AP77" s="111">
        <v>434.33508211678799</v>
      </c>
      <c r="AQ77" s="110" t="s">
        <v>221</v>
      </c>
      <c r="AR77" s="111">
        <v>193.18968621218301</v>
      </c>
      <c r="AS77" s="111">
        <v>0</v>
      </c>
      <c r="AT77" s="111">
        <v>0</v>
      </c>
      <c r="AU77" s="111">
        <v>15.015988800000001</v>
      </c>
      <c r="AV77" s="111">
        <v>26.595400204646399</v>
      </c>
      <c r="AW77" s="111">
        <v>2227.9753957706998</v>
      </c>
      <c r="AX77" s="110"/>
      <c r="AY77" s="111">
        <v>2789.8560090996102</v>
      </c>
      <c r="AZ77" s="111">
        <v>5936.2106965928597</v>
      </c>
      <c r="BA77" s="111">
        <v>118.460830998647</v>
      </c>
      <c r="BB77" s="111">
        <v>62</v>
      </c>
      <c r="BC77" s="111">
        <v>16441.467199999999</v>
      </c>
      <c r="BD77" s="111">
        <v>7056</v>
      </c>
      <c r="BE77" s="111">
        <v>168.420171926937</v>
      </c>
      <c r="BF77" s="111">
        <v>869.24268981167097</v>
      </c>
      <c r="BG77" s="110"/>
      <c r="BH77" s="111">
        <v>121605.369214604</v>
      </c>
      <c r="BI77" s="111">
        <v>7073.1053000000002</v>
      </c>
      <c r="BJ77" s="110"/>
      <c r="BK77" s="111">
        <v>442.09245658999998</v>
      </c>
      <c r="BL77" s="111">
        <v>47.294351294646397</v>
      </c>
      <c r="BM77" s="111">
        <v>130205.52418422799</v>
      </c>
    </row>
    <row r="78" spans="1:65" ht="18.75" customHeight="1">
      <c r="A78" s="108" t="s">
        <v>269</v>
      </c>
      <c r="B78" s="108"/>
      <c r="C78" s="109">
        <v>0</v>
      </c>
      <c r="D78" s="108"/>
      <c r="E78" s="109">
        <v>0</v>
      </c>
      <c r="F78" s="108"/>
      <c r="G78" s="109">
        <v>0</v>
      </c>
      <c r="H78" s="108" t="s">
        <v>221</v>
      </c>
      <c r="I78" s="109">
        <v>0</v>
      </c>
      <c r="J78" s="109">
        <v>0</v>
      </c>
      <c r="K78" s="109">
        <v>0</v>
      </c>
      <c r="L78" s="109">
        <v>0</v>
      </c>
      <c r="M78" s="109">
        <v>0</v>
      </c>
      <c r="N78" s="109">
        <v>0</v>
      </c>
      <c r="O78" s="109">
        <v>0</v>
      </c>
      <c r="P78" s="109">
        <v>0</v>
      </c>
      <c r="Q78" s="108"/>
      <c r="R78" s="109">
        <v>0</v>
      </c>
      <c r="S78" s="109">
        <v>0</v>
      </c>
      <c r="T78" s="109">
        <v>0</v>
      </c>
      <c r="U78" s="108"/>
      <c r="V78" s="109">
        <v>0</v>
      </c>
      <c r="W78" s="108"/>
      <c r="X78" s="109">
        <v>0</v>
      </c>
      <c r="Y78" s="109">
        <v>0</v>
      </c>
      <c r="Z78" s="109">
        <v>0</v>
      </c>
      <c r="AA78" s="108"/>
      <c r="AB78" s="109">
        <v>0</v>
      </c>
      <c r="AC78" s="109">
        <v>0</v>
      </c>
      <c r="AD78" s="109">
        <v>0</v>
      </c>
      <c r="AE78" s="108"/>
      <c r="AF78" s="108"/>
      <c r="AG78" s="108"/>
      <c r="AH78" s="108"/>
      <c r="AI78" s="108"/>
      <c r="AJ78" s="108"/>
      <c r="AK78" s="109">
        <v>0</v>
      </c>
      <c r="AL78" s="109">
        <v>0</v>
      </c>
      <c r="AM78" s="109">
        <v>0</v>
      </c>
      <c r="AN78" s="108"/>
      <c r="AO78" s="109">
        <v>0</v>
      </c>
      <c r="AP78" s="109">
        <v>0</v>
      </c>
      <c r="AQ78" s="108" t="s">
        <v>221</v>
      </c>
      <c r="AR78" s="109">
        <v>0</v>
      </c>
      <c r="AS78" s="109">
        <v>0</v>
      </c>
      <c r="AT78" s="109">
        <v>0</v>
      </c>
      <c r="AU78" s="109">
        <v>0</v>
      </c>
      <c r="AV78" s="109">
        <v>0</v>
      </c>
      <c r="AW78" s="108"/>
      <c r="AX78" s="108"/>
      <c r="AY78" s="109">
        <v>0</v>
      </c>
      <c r="AZ78" s="108" t="s">
        <v>221</v>
      </c>
      <c r="BA78" s="109">
        <v>0</v>
      </c>
      <c r="BB78" s="109">
        <v>0</v>
      </c>
      <c r="BC78" s="109">
        <v>0</v>
      </c>
      <c r="BD78" s="108" t="s">
        <v>221</v>
      </c>
      <c r="BE78" s="109">
        <v>0</v>
      </c>
      <c r="BF78" s="109">
        <v>0</v>
      </c>
      <c r="BG78" s="108"/>
      <c r="BH78" s="109">
        <v>0</v>
      </c>
      <c r="BI78" s="109">
        <v>0</v>
      </c>
      <c r="BJ78" s="108"/>
      <c r="BK78" s="109">
        <v>0</v>
      </c>
      <c r="BL78" s="109">
        <v>0</v>
      </c>
      <c r="BM78" s="109">
        <v>0</v>
      </c>
    </row>
    <row r="79" spans="1:65" ht="28.5" customHeight="1">
      <c r="A79" s="108" t="s">
        <v>270</v>
      </c>
      <c r="B79" s="110"/>
      <c r="C79" s="111">
        <v>0</v>
      </c>
      <c r="D79" s="110"/>
      <c r="E79" s="111">
        <v>0</v>
      </c>
      <c r="F79" s="110"/>
      <c r="G79" s="111">
        <v>0</v>
      </c>
      <c r="H79" s="110" t="s">
        <v>221</v>
      </c>
      <c r="I79" s="111">
        <v>0</v>
      </c>
      <c r="J79" s="111">
        <v>0</v>
      </c>
      <c r="K79" s="111">
        <v>0</v>
      </c>
      <c r="L79" s="111">
        <v>0</v>
      </c>
      <c r="M79" s="111">
        <v>0</v>
      </c>
      <c r="N79" s="111">
        <v>0</v>
      </c>
      <c r="O79" s="111">
        <v>0</v>
      </c>
      <c r="P79" s="111">
        <v>0</v>
      </c>
      <c r="Q79" s="111">
        <v>85.610505477423501</v>
      </c>
      <c r="R79" s="110" t="s">
        <v>221</v>
      </c>
      <c r="S79" s="111">
        <v>0</v>
      </c>
      <c r="T79" s="111">
        <v>0</v>
      </c>
      <c r="U79" s="110"/>
      <c r="V79" s="111">
        <v>0</v>
      </c>
      <c r="W79" s="110"/>
      <c r="X79" s="111">
        <v>0</v>
      </c>
      <c r="Y79" s="111">
        <v>0</v>
      </c>
      <c r="Z79" s="111">
        <v>0</v>
      </c>
      <c r="AA79" s="110"/>
      <c r="AB79" s="111">
        <v>0</v>
      </c>
      <c r="AC79" s="111">
        <v>0</v>
      </c>
      <c r="AD79" s="111">
        <v>0</v>
      </c>
      <c r="AE79" s="110"/>
      <c r="AF79" s="110"/>
      <c r="AG79" s="110"/>
      <c r="AH79" s="110"/>
      <c r="AI79" s="110"/>
      <c r="AJ79" s="110"/>
      <c r="AK79" s="111">
        <v>0</v>
      </c>
      <c r="AL79" s="111">
        <v>0</v>
      </c>
      <c r="AM79" s="110" t="s">
        <v>221</v>
      </c>
      <c r="AN79" s="110"/>
      <c r="AO79" s="111">
        <v>0</v>
      </c>
      <c r="AP79" s="111">
        <v>0</v>
      </c>
      <c r="AQ79" s="110" t="s">
        <v>221</v>
      </c>
      <c r="AR79" s="111">
        <v>0</v>
      </c>
      <c r="AS79" s="111">
        <v>0</v>
      </c>
      <c r="AT79" s="111">
        <v>0</v>
      </c>
      <c r="AU79" s="111">
        <v>0</v>
      </c>
      <c r="AV79" s="111">
        <v>0</v>
      </c>
      <c r="AW79" s="110" t="s">
        <v>221</v>
      </c>
      <c r="AX79" s="110"/>
      <c r="AY79" s="111">
        <v>0</v>
      </c>
      <c r="AZ79" s="110" t="s">
        <v>221</v>
      </c>
      <c r="BA79" s="111">
        <v>0</v>
      </c>
      <c r="BB79" s="111">
        <v>0</v>
      </c>
      <c r="BC79" s="111">
        <v>0</v>
      </c>
      <c r="BD79" s="110" t="s">
        <v>221</v>
      </c>
      <c r="BE79" s="111">
        <v>0</v>
      </c>
      <c r="BF79" s="111">
        <v>0</v>
      </c>
      <c r="BG79" s="110"/>
      <c r="BH79" s="111">
        <v>85.610505477423501</v>
      </c>
      <c r="BI79" s="111">
        <v>0</v>
      </c>
      <c r="BJ79" s="110"/>
      <c r="BK79" s="111">
        <v>0</v>
      </c>
      <c r="BL79" s="111">
        <v>0</v>
      </c>
      <c r="BM79" s="111">
        <v>85.610505477423501</v>
      </c>
    </row>
    <row r="80" spans="1:65" ht="28.5" customHeight="1">
      <c r="A80" s="108" t="s">
        <v>271</v>
      </c>
      <c r="B80" s="108"/>
      <c r="C80" s="109">
        <v>0</v>
      </c>
      <c r="D80" s="108"/>
      <c r="E80" s="109">
        <v>0</v>
      </c>
      <c r="F80" s="109">
        <v>0.36423</v>
      </c>
      <c r="G80" s="109">
        <v>0</v>
      </c>
      <c r="H80" s="108" t="s">
        <v>221</v>
      </c>
      <c r="I80" s="109">
        <v>0</v>
      </c>
      <c r="J80" s="109">
        <v>0</v>
      </c>
      <c r="K80" s="109">
        <v>0</v>
      </c>
      <c r="L80" s="109">
        <v>0</v>
      </c>
      <c r="M80" s="109">
        <v>0</v>
      </c>
      <c r="N80" s="109">
        <v>0</v>
      </c>
      <c r="O80" s="109">
        <v>0</v>
      </c>
      <c r="P80" s="109">
        <v>0</v>
      </c>
      <c r="Q80" s="109">
        <v>186.685318856462</v>
      </c>
      <c r="R80" s="109">
        <v>0</v>
      </c>
      <c r="S80" s="109">
        <v>0</v>
      </c>
      <c r="T80" s="109">
        <v>0</v>
      </c>
      <c r="U80" s="108"/>
      <c r="V80" s="109">
        <v>0</v>
      </c>
      <c r="W80" s="108"/>
      <c r="X80" s="109">
        <v>0</v>
      </c>
      <c r="Y80" s="109">
        <v>0</v>
      </c>
      <c r="Z80" s="109">
        <v>0</v>
      </c>
      <c r="AA80" s="108"/>
      <c r="AB80" s="109">
        <v>0</v>
      </c>
      <c r="AC80" s="109">
        <v>0</v>
      </c>
      <c r="AD80" s="109">
        <v>0</v>
      </c>
      <c r="AE80" s="108"/>
      <c r="AF80" s="108"/>
      <c r="AG80" s="108"/>
      <c r="AH80" s="108"/>
      <c r="AI80" s="108"/>
      <c r="AJ80" s="109">
        <v>0</v>
      </c>
      <c r="AK80" s="109">
        <v>0</v>
      </c>
      <c r="AL80" s="109">
        <v>0</v>
      </c>
      <c r="AM80" s="109">
        <v>0</v>
      </c>
      <c r="AN80" s="108"/>
      <c r="AO80" s="109">
        <v>0</v>
      </c>
      <c r="AP80" s="109">
        <v>0</v>
      </c>
      <c r="AQ80" s="108" t="s">
        <v>221</v>
      </c>
      <c r="AR80" s="109">
        <v>0</v>
      </c>
      <c r="AS80" s="109">
        <v>0</v>
      </c>
      <c r="AT80" s="109">
        <v>0</v>
      </c>
      <c r="AU80" s="109">
        <v>0</v>
      </c>
      <c r="AV80" s="109">
        <v>0</v>
      </c>
      <c r="AW80" s="108" t="s">
        <v>221</v>
      </c>
      <c r="AX80" s="108"/>
      <c r="AY80" s="109">
        <v>0</v>
      </c>
      <c r="AZ80" s="108" t="s">
        <v>221</v>
      </c>
      <c r="BA80" s="109">
        <v>0</v>
      </c>
      <c r="BB80" s="109">
        <v>0</v>
      </c>
      <c r="BC80" s="108" t="s">
        <v>221</v>
      </c>
      <c r="BD80" s="108"/>
      <c r="BE80" s="109">
        <v>0</v>
      </c>
      <c r="BF80" s="109">
        <v>0</v>
      </c>
      <c r="BG80" s="108"/>
      <c r="BH80" s="109">
        <v>187.049548856462</v>
      </c>
      <c r="BI80" s="109">
        <v>0</v>
      </c>
      <c r="BJ80" s="108"/>
      <c r="BK80" s="109">
        <v>0</v>
      </c>
      <c r="BL80" s="109">
        <v>0</v>
      </c>
      <c r="BM80" s="109">
        <v>187.049548856462</v>
      </c>
    </row>
    <row r="81" spans="1:65" ht="28.5" customHeight="1">
      <c r="A81" s="108" t="s">
        <v>272</v>
      </c>
      <c r="B81" s="110"/>
      <c r="C81" s="111">
        <v>0</v>
      </c>
      <c r="D81" s="110"/>
      <c r="E81" s="111">
        <v>0</v>
      </c>
      <c r="F81" s="110" t="s">
        <v>221</v>
      </c>
      <c r="G81" s="111">
        <v>0.25552000000000002</v>
      </c>
      <c r="H81" s="110" t="s">
        <v>221</v>
      </c>
      <c r="I81" s="111">
        <v>0</v>
      </c>
      <c r="J81" s="111">
        <v>0</v>
      </c>
      <c r="K81" s="111">
        <v>0</v>
      </c>
      <c r="L81" s="111">
        <v>0</v>
      </c>
      <c r="M81" s="111">
        <v>0</v>
      </c>
      <c r="N81" s="111">
        <v>0</v>
      </c>
      <c r="O81" s="111">
        <v>0</v>
      </c>
      <c r="P81" s="111">
        <v>0</v>
      </c>
      <c r="Q81" s="111">
        <v>1333.1869849341599</v>
      </c>
      <c r="R81" s="110" t="s">
        <v>221</v>
      </c>
      <c r="S81" s="111">
        <v>0</v>
      </c>
      <c r="T81" s="111">
        <v>0</v>
      </c>
      <c r="U81" s="110"/>
      <c r="V81" s="111">
        <v>0</v>
      </c>
      <c r="W81" s="110"/>
      <c r="X81" s="111">
        <v>60.333325438368</v>
      </c>
      <c r="Y81" s="111">
        <v>0</v>
      </c>
      <c r="Z81" s="111">
        <v>40.443402306599999</v>
      </c>
      <c r="AA81" s="110"/>
      <c r="AB81" s="111">
        <v>0</v>
      </c>
      <c r="AC81" s="111">
        <v>8.4570000000000007</v>
      </c>
      <c r="AD81" s="111">
        <v>0</v>
      </c>
      <c r="AE81" s="110"/>
      <c r="AF81" s="110"/>
      <c r="AG81" s="110"/>
      <c r="AH81" s="110"/>
      <c r="AI81" s="110"/>
      <c r="AJ81" s="111">
        <v>528.71831547989996</v>
      </c>
      <c r="AK81" s="111">
        <v>0</v>
      </c>
      <c r="AL81" s="111">
        <v>0</v>
      </c>
      <c r="AM81" s="111">
        <v>363.86577</v>
      </c>
      <c r="AN81" s="110"/>
      <c r="AO81" s="111">
        <v>0</v>
      </c>
      <c r="AP81" s="111">
        <v>0</v>
      </c>
      <c r="AQ81" s="110" t="s">
        <v>221</v>
      </c>
      <c r="AR81" s="111">
        <v>0</v>
      </c>
      <c r="AS81" s="111">
        <v>0</v>
      </c>
      <c r="AT81" s="111">
        <v>0</v>
      </c>
      <c r="AU81" s="111">
        <v>0</v>
      </c>
      <c r="AV81" s="111">
        <v>0</v>
      </c>
      <c r="AW81" s="110" t="s">
        <v>221</v>
      </c>
      <c r="AX81" s="110"/>
      <c r="AY81" s="111">
        <v>0</v>
      </c>
      <c r="AZ81" s="110" t="s">
        <v>221</v>
      </c>
      <c r="BA81" s="111">
        <v>0</v>
      </c>
      <c r="BB81" s="111">
        <v>0</v>
      </c>
      <c r="BC81" s="110" t="s">
        <v>221</v>
      </c>
      <c r="BD81" s="110" t="s">
        <v>221</v>
      </c>
      <c r="BE81" s="111">
        <v>60.333325438368</v>
      </c>
      <c r="BF81" s="111">
        <v>8.4570000000000007</v>
      </c>
      <c r="BG81" s="110"/>
      <c r="BH81" s="111">
        <v>1737.4961572407601</v>
      </c>
      <c r="BI81" s="111">
        <v>0</v>
      </c>
      <c r="BJ81" s="110"/>
      <c r="BK81" s="111">
        <v>0.25552000000000002</v>
      </c>
      <c r="BL81" s="111">
        <v>528.71831547989996</v>
      </c>
      <c r="BM81" s="111">
        <v>2335.2603181590298</v>
      </c>
    </row>
    <row r="82" spans="1:65" ht="18.75" customHeight="1">
      <c r="A82" s="108" t="s">
        <v>273</v>
      </c>
      <c r="B82" s="108"/>
      <c r="C82" s="109">
        <v>0</v>
      </c>
      <c r="D82" s="108"/>
      <c r="E82" s="109">
        <v>0</v>
      </c>
      <c r="F82" s="108"/>
      <c r="G82" s="109">
        <v>0</v>
      </c>
      <c r="H82" s="108" t="s">
        <v>221</v>
      </c>
      <c r="I82" s="109">
        <v>0</v>
      </c>
      <c r="J82" s="109">
        <v>0</v>
      </c>
      <c r="K82" s="109">
        <v>0</v>
      </c>
      <c r="L82" s="109">
        <v>0</v>
      </c>
      <c r="M82" s="109">
        <v>0</v>
      </c>
      <c r="N82" s="109">
        <v>0</v>
      </c>
      <c r="O82" s="109">
        <v>0</v>
      </c>
      <c r="P82" s="109">
        <v>0</v>
      </c>
      <c r="Q82" s="108" t="s">
        <v>221</v>
      </c>
      <c r="R82" s="109">
        <v>1.2141</v>
      </c>
      <c r="S82" s="109">
        <v>0</v>
      </c>
      <c r="T82" s="109">
        <v>0</v>
      </c>
      <c r="U82" s="108"/>
      <c r="V82" s="109">
        <v>0</v>
      </c>
      <c r="W82" s="108"/>
      <c r="X82" s="109">
        <v>0</v>
      </c>
      <c r="Y82" s="109">
        <v>0</v>
      </c>
      <c r="Z82" s="109">
        <v>0</v>
      </c>
      <c r="AA82" s="108"/>
      <c r="AB82" s="109">
        <v>0</v>
      </c>
      <c r="AC82" s="109">
        <v>0</v>
      </c>
      <c r="AD82" s="109">
        <v>0</v>
      </c>
      <c r="AE82" s="108"/>
      <c r="AF82" s="108"/>
      <c r="AG82" s="108"/>
      <c r="AH82" s="108"/>
      <c r="AI82" s="108"/>
      <c r="AJ82" s="108"/>
      <c r="AK82" s="109">
        <v>0</v>
      </c>
      <c r="AL82" s="109">
        <v>0</v>
      </c>
      <c r="AM82" s="108" t="s">
        <v>221</v>
      </c>
      <c r="AN82" s="108"/>
      <c r="AO82" s="109">
        <v>0</v>
      </c>
      <c r="AP82" s="109">
        <v>0</v>
      </c>
      <c r="AQ82" s="108" t="s">
        <v>221</v>
      </c>
      <c r="AR82" s="109">
        <v>0</v>
      </c>
      <c r="AS82" s="109">
        <v>0</v>
      </c>
      <c r="AT82" s="109">
        <v>0</v>
      </c>
      <c r="AU82" s="109">
        <v>0</v>
      </c>
      <c r="AV82" s="109">
        <v>0</v>
      </c>
      <c r="AW82" s="108" t="s">
        <v>221</v>
      </c>
      <c r="AX82" s="108"/>
      <c r="AY82" s="109">
        <v>0</v>
      </c>
      <c r="AZ82" s="108" t="s">
        <v>221</v>
      </c>
      <c r="BA82" s="109">
        <v>0</v>
      </c>
      <c r="BB82" s="109">
        <v>0</v>
      </c>
      <c r="BC82" s="109">
        <v>0</v>
      </c>
      <c r="BD82" s="108" t="s">
        <v>221</v>
      </c>
      <c r="BE82" s="109">
        <v>0</v>
      </c>
      <c r="BF82" s="109">
        <v>0</v>
      </c>
      <c r="BG82" s="108"/>
      <c r="BH82" s="109">
        <v>1.2141</v>
      </c>
      <c r="BI82" s="109">
        <v>0</v>
      </c>
      <c r="BJ82" s="108"/>
      <c r="BK82" s="109">
        <v>0</v>
      </c>
      <c r="BL82" s="109">
        <v>0</v>
      </c>
      <c r="BM82" s="109">
        <v>1.2141</v>
      </c>
    </row>
    <row r="83" spans="1:65" ht="18.75" customHeight="1">
      <c r="A83" s="108" t="s">
        <v>89</v>
      </c>
      <c r="B83" s="110"/>
      <c r="C83" s="111">
        <v>8.4986999999999995</v>
      </c>
      <c r="D83" s="110"/>
      <c r="E83" s="111">
        <v>0</v>
      </c>
      <c r="F83" s="110"/>
      <c r="G83" s="111">
        <v>0</v>
      </c>
      <c r="H83" s="110" t="s">
        <v>221</v>
      </c>
      <c r="I83" s="111">
        <v>0</v>
      </c>
      <c r="J83" s="111">
        <v>0</v>
      </c>
      <c r="K83" s="111">
        <v>0</v>
      </c>
      <c r="L83" s="110" t="s">
        <v>221</v>
      </c>
      <c r="M83" s="111">
        <v>0</v>
      </c>
      <c r="N83" s="111">
        <v>15.5193256444604</v>
      </c>
      <c r="O83" s="110" t="s">
        <v>221</v>
      </c>
      <c r="P83" s="111">
        <v>0</v>
      </c>
      <c r="Q83" s="110" t="s">
        <v>221</v>
      </c>
      <c r="R83" s="111">
        <v>121.41</v>
      </c>
      <c r="S83" s="111">
        <v>0.59871156120000002</v>
      </c>
      <c r="T83" s="111">
        <v>0</v>
      </c>
      <c r="U83" s="110"/>
      <c r="V83" s="111">
        <v>0</v>
      </c>
      <c r="W83" s="110"/>
      <c r="X83" s="111">
        <v>0</v>
      </c>
      <c r="Y83" s="111">
        <v>0</v>
      </c>
      <c r="Z83" s="111">
        <v>22.6683069093</v>
      </c>
      <c r="AA83" s="110"/>
      <c r="AB83" s="111">
        <v>99.096000000000004</v>
      </c>
      <c r="AC83" s="111">
        <v>7.7005330000000001</v>
      </c>
      <c r="AD83" s="111">
        <v>0</v>
      </c>
      <c r="AE83" s="110"/>
      <c r="AF83" s="110" t="s">
        <v>221</v>
      </c>
      <c r="AG83" s="110" t="s">
        <v>221</v>
      </c>
      <c r="AH83" s="110"/>
      <c r="AI83" s="110" t="s">
        <v>221</v>
      </c>
      <c r="AJ83" s="110"/>
      <c r="AK83" s="111">
        <v>0</v>
      </c>
      <c r="AL83" s="111">
        <v>0</v>
      </c>
      <c r="AM83" s="111">
        <v>52.084890000000001</v>
      </c>
      <c r="AN83" s="110"/>
      <c r="AO83" s="111">
        <v>0</v>
      </c>
      <c r="AP83" s="111">
        <v>0.114051094890511</v>
      </c>
      <c r="AQ83" s="110" t="s">
        <v>221</v>
      </c>
      <c r="AR83" s="111">
        <v>181.90217789711201</v>
      </c>
      <c r="AS83" s="111">
        <v>0</v>
      </c>
      <c r="AT83" s="111">
        <v>6.6775500000000001</v>
      </c>
      <c r="AU83" s="111">
        <v>0</v>
      </c>
      <c r="AV83" s="111">
        <v>0</v>
      </c>
      <c r="AW83" s="110" t="s">
        <v>221</v>
      </c>
      <c r="AX83" s="110"/>
      <c r="AY83" s="111">
        <v>0</v>
      </c>
      <c r="AZ83" s="110" t="s">
        <v>221</v>
      </c>
      <c r="BA83" s="111">
        <v>0</v>
      </c>
      <c r="BB83" s="111">
        <v>61</v>
      </c>
      <c r="BC83" s="111">
        <v>4.6824000000000003</v>
      </c>
      <c r="BD83" s="110" t="s">
        <v>221</v>
      </c>
      <c r="BE83" s="111">
        <v>99.096000000000004</v>
      </c>
      <c r="BF83" s="111">
        <v>7.7005330000000001</v>
      </c>
      <c r="BG83" s="110"/>
      <c r="BH83" s="111">
        <v>475.15611310696301</v>
      </c>
      <c r="BI83" s="111">
        <v>0</v>
      </c>
      <c r="BJ83" s="110"/>
      <c r="BK83" s="111">
        <v>0</v>
      </c>
      <c r="BL83" s="111">
        <v>0</v>
      </c>
      <c r="BM83" s="111">
        <v>581.95264610696302</v>
      </c>
    </row>
    <row r="84" spans="1:65" ht="18.75" customHeight="1">
      <c r="A84" s="108" t="s">
        <v>128</v>
      </c>
      <c r="B84" s="108"/>
      <c r="C84" s="109">
        <v>5220.63</v>
      </c>
      <c r="D84" s="108"/>
      <c r="E84" s="109">
        <v>0</v>
      </c>
      <c r="F84" s="109">
        <v>5674.8248100000001</v>
      </c>
      <c r="G84" s="109">
        <v>295.58716201999999</v>
      </c>
      <c r="H84" s="108" t="s">
        <v>221</v>
      </c>
      <c r="I84" s="109">
        <v>0</v>
      </c>
      <c r="J84" s="109">
        <v>0</v>
      </c>
      <c r="K84" s="109">
        <v>11.685692108997401</v>
      </c>
      <c r="L84" s="108" t="s">
        <v>221</v>
      </c>
      <c r="M84" s="109">
        <v>453.67311903302101</v>
      </c>
      <c r="N84" s="109">
        <v>5368.8698663704399</v>
      </c>
      <c r="O84" s="109">
        <v>9.4699799999999996</v>
      </c>
      <c r="P84" s="109">
        <v>2186.54513622066</v>
      </c>
      <c r="Q84" s="109">
        <v>21274.970418573201</v>
      </c>
      <c r="R84" s="108"/>
      <c r="S84" s="109">
        <v>32.916034512899998</v>
      </c>
      <c r="T84" s="109">
        <v>0</v>
      </c>
      <c r="U84" s="108"/>
      <c r="V84" s="109">
        <v>88.427136958283498</v>
      </c>
      <c r="W84" s="109">
        <v>27.327112544251101</v>
      </c>
      <c r="X84" s="109">
        <v>69.649384587448594</v>
      </c>
      <c r="Y84" s="109">
        <v>859.58280000000002</v>
      </c>
      <c r="Z84" s="109">
        <v>6335.9063539452</v>
      </c>
      <c r="AA84" s="109">
        <v>1246.65119363395</v>
      </c>
      <c r="AB84" s="109">
        <v>1.0349999999999999</v>
      </c>
      <c r="AC84" s="109">
        <v>1152.9405670000001</v>
      </c>
      <c r="AD84" s="109">
        <v>0</v>
      </c>
      <c r="AE84" s="109">
        <v>17.073087431693999</v>
      </c>
      <c r="AF84" s="109">
        <v>12.141</v>
      </c>
      <c r="AG84" s="109">
        <v>3.8750132102723098</v>
      </c>
      <c r="AH84" s="109">
        <v>4.5109479831084798</v>
      </c>
      <c r="AI84" s="108" t="s">
        <v>221</v>
      </c>
      <c r="AJ84" s="109">
        <v>2.8142520000000002</v>
      </c>
      <c r="AK84" s="109">
        <v>304.62791485299999</v>
      </c>
      <c r="AL84" s="109">
        <v>0</v>
      </c>
      <c r="AM84" s="109">
        <v>143254.93707000001</v>
      </c>
      <c r="AN84" s="109">
        <v>8.7598274313996E-2</v>
      </c>
      <c r="AO84" s="109">
        <v>0</v>
      </c>
      <c r="AP84" s="109">
        <v>729.81295620438004</v>
      </c>
      <c r="AQ84" s="108" t="s">
        <v>221</v>
      </c>
      <c r="AR84" s="109">
        <v>785.99028503702596</v>
      </c>
      <c r="AS84" s="109">
        <v>0</v>
      </c>
      <c r="AT84" s="109">
        <v>4.9778099999999998</v>
      </c>
      <c r="AU84" s="109">
        <v>82.045235700000006</v>
      </c>
      <c r="AV84" s="109">
        <v>463.34713473419703</v>
      </c>
      <c r="AW84" s="109">
        <v>2755.4680294434002</v>
      </c>
      <c r="AX84" s="108"/>
      <c r="AY84" s="109">
        <v>6637.2825272083301</v>
      </c>
      <c r="AZ84" s="109">
        <v>18806.031746031698</v>
      </c>
      <c r="BA84" s="109">
        <v>238.89173340644999</v>
      </c>
      <c r="BB84" s="109">
        <v>182</v>
      </c>
      <c r="BC84" s="109">
        <v>6216.6664000000001</v>
      </c>
      <c r="BD84" s="109">
        <v>13365</v>
      </c>
      <c r="BE84" s="109">
        <v>309.66371626821302</v>
      </c>
      <c r="BF84" s="109">
        <v>2399.5917606339499</v>
      </c>
      <c r="BG84" s="109">
        <v>17.073087431693999</v>
      </c>
      <c r="BH84" s="109">
        <v>227020.56748108499</v>
      </c>
      <c r="BI84" s="109">
        <v>13669.627914852999</v>
      </c>
      <c r="BJ84" s="108"/>
      <c r="BK84" s="109">
        <v>295.58716201999999</v>
      </c>
      <c r="BL84" s="109">
        <v>466.16138673419698</v>
      </c>
      <c r="BM84" s="109">
        <v>244178.27250902599</v>
      </c>
    </row>
    <row r="85" spans="1:65" ht="18.75" customHeight="1">
      <c r="A85" s="108" t="s">
        <v>274</v>
      </c>
      <c r="B85" s="110"/>
      <c r="C85" s="110" t="s">
        <v>221</v>
      </c>
      <c r="D85" s="110"/>
      <c r="E85" s="111">
        <v>0</v>
      </c>
      <c r="F85" s="111">
        <v>6.19191</v>
      </c>
      <c r="G85" s="111">
        <v>3.8603377000000001</v>
      </c>
      <c r="H85" s="110" t="s">
        <v>221</v>
      </c>
      <c r="I85" s="111">
        <v>0</v>
      </c>
      <c r="J85" s="111">
        <v>0</v>
      </c>
      <c r="K85" s="111">
        <v>0</v>
      </c>
      <c r="L85" s="110" t="s">
        <v>221</v>
      </c>
      <c r="M85" s="111">
        <v>0.91293684855916601</v>
      </c>
      <c r="N85" s="111">
        <v>0</v>
      </c>
      <c r="O85" s="111">
        <v>0</v>
      </c>
      <c r="P85" s="110" t="s">
        <v>221</v>
      </c>
      <c r="Q85" s="111">
        <v>32.736626592213398</v>
      </c>
      <c r="R85" s="111">
        <v>12.141</v>
      </c>
      <c r="S85" s="111">
        <v>0</v>
      </c>
      <c r="T85" s="111">
        <v>0</v>
      </c>
      <c r="U85" s="110"/>
      <c r="V85" s="111">
        <v>0</v>
      </c>
      <c r="W85" s="110"/>
      <c r="X85" s="111">
        <v>9.5844879720202396</v>
      </c>
      <c r="Y85" s="111">
        <v>0</v>
      </c>
      <c r="Z85" s="111">
        <v>33.169775342400001</v>
      </c>
      <c r="AA85" s="110"/>
      <c r="AB85" s="111">
        <v>0</v>
      </c>
      <c r="AC85" s="111">
        <v>44.107999999999997</v>
      </c>
      <c r="AD85" s="111">
        <v>0</v>
      </c>
      <c r="AE85" s="110"/>
      <c r="AF85" s="110"/>
      <c r="AG85" s="110"/>
      <c r="AH85" s="110"/>
      <c r="AI85" s="110"/>
      <c r="AJ85" s="111">
        <v>58.733958149499998</v>
      </c>
      <c r="AK85" s="111">
        <v>0</v>
      </c>
      <c r="AL85" s="111">
        <v>0</v>
      </c>
      <c r="AM85" s="111">
        <v>545.49513000000002</v>
      </c>
      <c r="AN85" s="110"/>
      <c r="AO85" s="111">
        <v>0</v>
      </c>
      <c r="AP85" s="111">
        <v>5.7025547445255502E-2</v>
      </c>
      <c r="AQ85" s="110" t="s">
        <v>221</v>
      </c>
      <c r="AR85" s="111">
        <v>0.65699999999999903</v>
      </c>
      <c r="AS85" s="111">
        <v>0</v>
      </c>
      <c r="AT85" s="111">
        <v>0</v>
      </c>
      <c r="AU85" s="111">
        <v>0</v>
      </c>
      <c r="AV85" s="111">
        <v>8.9802650041663306</v>
      </c>
      <c r="AW85" s="110" t="s">
        <v>221</v>
      </c>
      <c r="AX85" s="110"/>
      <c r="AY85" s="110" t="s">
        <v>221</v>
      </c>
      <c r="AZ85" s="110" t="s">
        <v>221</v>
      </c>
      <c r="BA85" s="111">
        <v>0</v>
      </c>
      <c r="BB85" s="111">
        <v>0</v>
      </c>
      <c r="BC85" s="110" t="s">
        <v>221</v>
      </c>
      <c r="BD85" s="110" t="s">
        <v>221</v>
      </c>
      <c r="BE85" s="111">
        <v>9.5844879720202396</v>
      </c>
      <c r="BF85" s="111">
        <v>44.107999999999997</v>
      </c>
      <c r="BG85" s="110"/>
      <c r="BH85" s="111">
        <v>631.36140433061803</v>
      </c>
      <c r="BI85" s="111">
        <v>0</v>
      </c>
      <c r="BJ85" s="110"/>
      <c r="BK85" s="111">
        <v>3.8603377000000001</v>
      </c>
      <c r="BL85" s="111">
        <v>67.714223153666296</v>
      </c>
      <c r="BM85" s="111">
        <v>756.628453156305</v>
      </c>
    </row>
    <row r="86" spans="1:65" ht="18.75" customHeight="1">
      <c r="A86" s="108" t="s">
        <v>97</v>
      </c>
      <c r="B86" s="108"/>
      <c r="C86" s="108" t="s">
        <v>221</v>
      </c>
      <c r="D86" s="108"/>
      <c r="E86" s="109">
        <v>0</v>
      </c>
      <c r="F86" s="109">
        <v>27.802890000000001</v>
      </c>
      <c r="G86" s="109">
        <v>0</v>
      </c>
      <c r="H86" s="108" t="s">
        <v>221</v>
      </c>
      <c r="I86" s="109">
        <v>0</v>
      </c>
      <c r="J86" s="109">
        <v>0</v>
      </c>
      <c r="K86" s="109">
        <v>0</v>
      </c>
      <c r="L86" s="109">
        <v>0</v>
      </c>
      <c r="M86" s="109">
        <v>0</v>
      </c>
      <c r="N86" s="109">
        <v>0</v>
      </c>
      <c r="O86" s="109">
        <v>0</v>
      </c>
      <c r="P86" s="109">
        <v>0</v>
      </c>
      <c r="Q86" s="108" t="s">
        <v>221</v>
      </c>
      <c r="R86" s="109">
        <v>0</v>
      </c>
      <c r="S86" s="109">
        <v>0</v>
      </c>
      <c r="T86" s="109">
        <v>0</v>
      </c>
      <c r="U86" s="108"/>
      <c r="V86" s="109">
        <v>0</v>
      </c>
      <c r="W86" s="108"/>
      <c r="X86" s="109">
        <v>0</v>
      </c>
      <c r="Y86" s="109">
        <v>0</v>
      </c>
      <c r="Z86" s="109">
        <v>1.4044296006000001</v>
      </c>
      <c r="AA86" s="108"/>
      <c r="AB86" s="109">
        <v>0</v>
      </c>
      <c r="AC86" s="109">
        <v>0</v>
      </c>
      <c r="AD86" s="109">
        <v>0</v>
      </c>
      <c r="AE86" s="108"/>
      <c r="AF86" s="108"/>
      <c r="AG86" s="108"/>
      <c r="AH86" s="108"/>
      <c r="AI86" s="108"/>
      <c r="AJ86" s="109">
        <v>0</v>
      </c>
      <c r="AK86" s="109">
        <v>0</v>
      </c>
      <c r="AL86" s="109">
        <v>0</v>
      </c>
      <c r="AM86" s="109">
        <v>19647.29466</v>
      </c>
      <c r="AN86" s="108"/>
      <c r="AO86" s="109">
        <v>0</v>
      </c>
      <c r="AP86" s="109">
        <v>0</v>
      </c>
      <c r="AQ86" s="108" t="s">
        <v>221</v>
      </c>
      <c r="AR86" s="109">
        <v>377.04818701908198</v>
      </c>
      <c r="AS86" s="109">
        <v>0</v>
      </c>
      <c r="AT86" s="109">
        <v>0</v>
      </c>
      <c r="AU86" s="109">
        <v>2.18538E-2</v>
      </c>
      <c r="AV86" s="109">
        <v>0</v>
      </c>
      <c r="AW86" s="108" t="s">
        <v>221</v>
      </c>
      <c r="AX86" s="108"/>
      <c r="AY86" s="109">
        <v>0</v>
      </c>
      <c r="AZ86" s="108" t="s">
        <v>221</v>
      </c>
      <c r="BA86" s="109">
        <v>0</v>
      </c>
      <c r="BB86" s="109">
        <v>0</v>
      </c>
      <c r="BC86" s="108" t="s">
        <v>221</v>
      </c>
      <c r="BD86" s="108" t="s">
        <v>221</v>
      </c>
      <c r="BE86" s="109">
        <v>0</v>
      </c>
      <c r="BF86" s="109">
        <v>0</v>
      </c>
      <c r="BG86" s="108"/>
      <c r="BH86" s="109">
        <v>20053.572020419699</v>
      </c>
      <c r="BI86" s="109">
        <v>0</v>
      </c>
      <c r="BJ86" s="108"/>
      <c r="BK86" s="109">
        <v>0</v>
      </c>
      <c r="BL86" s="109">
        <v>0</v>
      </c>
      <c r="BM86" s="109">
        <v>20053.572020419699</v>
      </c>
    </row>
    <row r="87" spans="1:65" ht="18.75" customHeight="1">
      <c r="A87" s="108" t="s">
        <v>165</v>
      </c>
      <c r="B87" s="110"/>
      <c r="C87" s="111">
        <v>26.7102</v>
      </c>
      <c r="D87" s="111">
        <v>0</v>
      </c>
      <c r="E87" s="111">
        <v>0</v>
      </c>
      <c r="F87" s="111">
        <v>43.221960000000003</v>
      </c>
      <c r="G87" s="111">
        <v>0</v>
      </c>
      <c r="H87" s="110" t="s">
        <v>221</v>
      </c>
      <c r="I87" s="111">
        <v>0</v>
      </c>
      <c r="J87" s="111">
        <v>0</v>
      </c>
      <c r="K87" s="111">
        <v>8.9096260303367494E-2</v>
      </c>
      <c r="L87" s="110" t="s">
        <v>221</v>
      </c>
      <c r="M87" s="111">
        <v>0</v>
      </c>
      <c r="N87" s="111">
        <v>136.73342699382499</v>
      </c>
      <c r="O87" s="110" t="s">
        <v>221</v>
      </c>
      <c r="P87" s="110" t="s">
        <v>221</v>
      </c>
      <c r="Q87" s="111">
        <v>411.1400406331</v>
      </c>
      <c r="R87" s="111">
        <v>834.08669999999995</v>
      </c>
      <c r="S87" s="110"/>
      <c r="T87" s="111">
        <v>0</v>
      </c>
      <c r="U87" s="110"/>
      <c r="V87" s="111">
        <v>0.26045228263805797</v>
      </c>
      <c r="W87" s="111">
        <v>0</v>
      </c>
      <c r="X87" s="111">
        <v>0</v>
      </c>
      <c r="Y87" s="111">
        <v>0</v>
      </c>
      <c r="Z87" s="111">
        <v>386.13846485250002</v>
      </c>
      <c r="AA87" s="110" t="s">
        <v>221</v>
      </c>
      <c r="AB87" s="111">
        <v>0</v>
      </c>
      <c r="AC87" s="111">
        <v>2.3807999999999999E-2</v>
      </c>
      <c r="AD87" s="111">
        <v>0</v>
      </c>
      <c r="AE87" s="110"/>
      <c r="AF87" s="110"/>
      <c r="AG87" s="110" t="s">
        <v>221</v>
      </c>
      <c r="AH87" s="111">
        <v>0.74194427205480995</v>
      </c>
      <c r="AI87" s="110" t="s">
        <v>221</v>
      </c>
      <c r="AJ87" s="110"/>
      <c r="AK87" s="111">
        <v>0</v>
      </c>
      <c r="AL87" s="111">
        <v>0</v>
      </c>
      <c r="AM87" s="111">
        <v>1256.1078600000001</v>
      </c>
      <c r="AN87" s="110"/>
      <c r="AO87" s="111">
        <v>0</v>
      </c>
      <c r="AP87" s="111">
        <v>1.7677919708029199</v>
      </c>
      <c r="AQ87" s="110" t="s">
        <v>221</v>
      </c>
      <c r="AR87" s="111">
        <v>17.3700044931925</v>
      </c>
      <c r="AS87" s="111">
        <v>0</v>
      </c>
      <c r="AT87" s="111">
        <v>0</v>
      </c>
      <c r="AU87" s="111">
        <v>22.797155700000001</v>
      </c>
      <c r="AV87" s="111">
        <v>0</v>
      </c>
      <c r="AW87" s="110" t="s">
        <v>221</v>
      </c>
      <c r="AX87" s="110"/>
      <c r="AY87" s="110" t="s">
        <v>221</v>
      </c>
      <c r="AZ87" s="111">
        <v>679.86452330401403</v>
      </c>
      <c r="BA87" s="111">
        <v>0</v>
      </c>
      <c r="BB87" s="111">
        <v>4</v>
      </c>
      <c r="BC87" s="111">
        <v>168.56639999999999</v>
      </c>
      <c r="BD87" s="111">
        <v>169</v>
      </c>
      <c r="BE87" s="111">
        <v>0</v>
      </c>
      <c r="BF87" s="111">
        <v>2.3807999999999999E-2</v>
      </c>
      <c r="BG87" s="110"/>
      <c r="BH87" s="111">
        <v>3989.5960207624298</v>
      </c>
      <c r="BI87" s="111">
        <v>169</v>
      </c>
      <c r="BJ87" s="110"/>
      <c r="BK87" s="111">
        <v>0</v>
      </c>
      <c r="BL87" s="111">
        <v>0</v>
      </c>
      <c r="BM87" s="111">
        <v>4158.6198287624302</v>
      </c>
    </row>
    <row r="88" spans="1:65" ht="18.75" customHeight="1">
      <c r="A88" s="108" t="s">
        <v>275</v>
      </c>
      <c r="B88" s="108"/>
      <c r="C88" s="109">
        <v>0</v>
      </c>
      <c r="D88" s="108"/>
      <c r="E88" s="109">
        <v>0</v>
      </c>
      <c r="F88" s="108"/>
      <c r="G88" s="109">
        <v>0</v>
      </c>
      <c r="H88" s="108" t="s">
        <v>221</v>
      </c>
      <c r="I88" s="109">
        <v>0</v>
      </c>
      <c r="J88" s="109">
        <v>0</v>
      </c>
      <c r="K88" s="109">
        <v>0</v>
      </c>
      <c r="L88" s="109">
        <v>0</v>
      </c>
      <c r="M88" s="109">
        <v>0</v>
      </c>
      <c r="N88" s="109">
        <v>72.042343254811001</v>
      </c>
      <c r="O88" s="109">
        <v>0</v>
      </c>
      <c r="P88" s="109">
        <v>0</v>
      </c>
      <c r="Q88" s="108" t="s">
        <v>221</v>
      </c>
      <c r="R88" s="109">
        <v>0</v>
      </c>
      <c r="S88" s="109">
        <v>0</v>
      </c>
      <c r="T88" s="109">
        <v>0</v>
      </c>
      <c r="U88" s="108"/>
      <c r="V88" s="109">
        <v>0</v>
      </c>
      <c r="W88" s="108"/>
      <c r="X88" s="109">
        <v>0</v>
      </c>
      <c r="Y88" s="109">
        <v>0</v>
      </c>
      <c r="Z88" s="109">
        <v>0</v>
      </c>
      <c r="AA88" s="108"/>
      <c r="AB88" s="109">
        <v>0</v>
      </c>
      <c r="AC88" s="109">
        <v>0</v>
      </c>
      <c r="AD88" s="109">
        <v>0</v>
      </c>
      <c r="AE88" s="108"/>
      <c r="AF88" s="108"/>
      <c r="AG88" s="108"/>
      <c r="AH88" s="108"/>
      <c r="AI88" s="108"/>
      <c r="AJ88" s="108"/>
      <c r="AK88" s="109">
        <v>0</v>
      </c>
      <c r="AL88" s="109">
        <v>0</v>
      </c>
      <c r="AM88" s="108" t="s">
        <v>221</v>
      </c>
      <c r="AN88" s="108"/>
      <c r="AO88" s="109">
        <v>0</v>
      </c>
      <c r="AP88" s="109">
        <v>0</v>
      </c>
      <c r="AQ88" s="108" t="s">
        <v>221</v>
      </c>
      <c r="AR88" s="109">
        <v>0</v>
      </c>
      <c r="AS88" s="109">
        <v>0</v>
      </c>
      <c r="AT88" s="109">
        <v>0</v>
      </c>
      <c r="AU88" s="109">
        <v>0</v>
      </c>
      <c r="AV88" s="109">
        <v>0</v>
      </c>
      <c r="AW88" s="108"/>
      <c r="AX88" s="108"/>
      <c r="AY88" s="109">
        <v>0</v>
      </c>
      <c r="AZ88" s="108" t="s">
        <v>221</v>
      </c>
      <c r="BA88" s="109">
        <v>0</v>
      </c>
      <c r="BB88" s="109">
        <v>0</v>
      </c>
      <c r="BC88" s="108" t="s">
        <v>221</v>
      </c>
      <c r="BD88" s="108" t="s">
        <v>221</v>
      </c>
      <c r="BE88" s="109">
        <v>0</v>
      </c>
      <c r="BF88" s="109">
        <v>0</v>
      </c>
      <c r="BG88" s="108"/>
      <c r="BH88" s="109">
        <v>72.042343254811001</v>
      </c>
      <c r="BI88" s="109">
        <v>0</v>
      </c>
      <c r="BJ88" s="108"/>
      <c r="BK88" s="109">
        <v>0</v>
      </c>
      <c r="BL88" s="109">
        <v>0</v>
      </c>
      <c r="BM88" s="109">
        <v>72.042343254811001</v>
      </c>
    </row>
    <row r="89" spans="1:65" ht="18.75" customHeight="1">
      <c r="A89" s="108" t="s">
        <v>276</v>
      </c>
      <c r="B89" s="110"/>
      <c r="C89" s="110" t="s">
        <v>221</v>
      </c>
      <c r="D89" s="110"/>
      <c r="E89" s="111">
        <v>0</v>
      </c>
      <c r="F89" s="110"/>
      <c r="G89" s="111">
        <v>0</v>
      </c>
      <c r="H89" s="110" t="s">
        <v>221</v>
      </c>
      <c r="I89" s="111">
        <v>0</v>
      </c>
      <c r="J89" s="111">
        <v>0</v>
      </c>
      <c r="K89" s="111">
        <v>0</v>
      </c>
      <c r="L89" s="111">
        <v>0</v>
      </c>
      <c r="M89" s="111">
        <v>0</v>
      </c>
      <c r="N89" s="111">
        <v>0</v>
      </c>
      <c r="O89" s="111">
        <v>0</v>
      </c>
      <c r="P89" s="111">
        <v>0</v>
      </c>
      <c r="Q89" s="110" t="s">
        <v>221</v>
      </c>
      <c r="R89" s="111">
        <v>0</v>
      </c>
      <c r="S89" s="111">
        <v>0</v>
      </c>
      <c r="T89" s="111">
        <v>0</v>
      </c>
      <c r="U89" s="110"/>
      <c r="V89" s="111">
        <v>0</v>
      </c>
      <c r="W89" s="110"/>
      <c r="X89" s="111">
        <v>0</v>
      </c>
      <c r="Y89" s="111">
        <v>0</v>
      </c>
      <c r="Z89" s="111">
        <v>0</v>
      </c>
      <c r="AA89" s="110"/>
      <c r="AB89" s="111">
        <v>0</v>
      </c>
      <c r="AC89" s="111">
        <v>0</v>
      </c>
      <c r="AD89" s="111">
        <v>0</v>
      </c>
      <c r="AE89" s="110"/>
      <c r="AF89" s="110"/>
      <c r="AG89" s="110"/>
      <c r="AH89" s="110"/>
      <c r="AI89" s="110"/>
      <c r="AJ89" s="111">
        <v>0</v>
      </c>
      <c r="AK89" s="111">
        <v>0</v>
      </c>
      <c r="AL89" s="111">
        <v>0</v>
      </c>
      <c r="AM89" s="111">
        <v>0</v>
      </c>
      <c r="AN89" s="110"/>
      <c r="AO89" s="111">
        <v>0</v>
      </c>
      <c r="AP89" s="111">
        <v>0</v>
      </c>
      <c r="AQ89" s="110" t="s">
        <v>221</v>
      </c>
      <c r="AR89" s="111">
        <v>0</v>
      </c>
      <c r="AS89" s="111">
        <v>0</v>
      </c>
      <c r="AT89" s="111">
        <v>0</v>
      </c>
      <c r="AU89" s="111">
        <v>0</v>
      </c>
      <c r="AV89" s="111">
        <v>0</v>
      </c>
      <c r="AW89" s="110" t="s">
        <v>221</v>
      </c>
      <c r="AX89" s="110"/>
      <c r="AY89" s="111">
        <v>0</v>
      </c>
      <c r="AZ89" s="110" t="s">
        <v>221</v>
      </c>
      <c r="BA89" s="111">
        <v>0</v>
      </c>
      <c r="BB89" s="111">
        <v>0</v>
      </c>
      <c r="BC89" s="111">
        <v>0</v>
      </c>
      <c r="BD89" s="110" t="s">
        <v>221</v>
      </c>
      <c r="BE89" s="111">
        <v>0</v>
      </c>
      <c r="BF89" s="111">
        <v>0</v>
      </c>
      <c r="BG89" s="110"/>
      <c r="BH89" s="111">
        <v>0</v>
      </c>
      <c r="BI89" s="111">
        <v>0</v>
      </c>
      <c r="BJ89" s="110"/>
      <c r="BK89" s="111">
        <v>0</v>
      </c>
      <c r="BL89" s="111">
        <v>0</v>
      </c>
      <c r="BM89" s="111">
        <v>0</v>
      </c>
    </row>
    <row r="90" spans="1:65" ht="18.75" customHeight="1">
      <c r="A90" s="108" t="s">
        <v>277</v>
      </c>
      <c r="B90" s="108"/>
      <c r="C90" s="109">
        <v>0</v>
      </c>
      <c r="D90" s="108"/>
      <c r="E90" s="109">
        <v>0</v>
      </c>
      <c r="F90" s="108"/>
      <c r="G90" s="109">
        <v>0</v>
      </c>
      <c r="H90" s="108" t="s">
        <v>221</v>
      </c>
      <c r="I90" s="109">
        <v>0</v>
      </c>
      <c r="J90" s="109">
        <v>0</v>
      </c>
      <c r="K90" s="109">
        <v>0</v>
      </c>
      <c r="L90" s="109">
        <v>0</v>
      </c>
      <c r="M90" s="108"/>
      <c r="N90" s="109">
        <v>0</v>
      </c>
      <c r="O90" s="109">
        <v>0</v>
      </c>
      <c r="P90" s="109">
        <v>0</v>
      </c>
      <c r="Q90" s="108" t="s">
        <v>221</v>
      </c>
      <c r="R90" s="109">
        <v>0</v>
      </c>
      <c r="S90" s="109">
        <v>0</v>
      </c>
      <c r="T90" s="109">
        <v>0</v>
      </c>
      <c r="U90" s="108"/>
      <c r="V90" s="108"/>
      <c r="W90" s="108"/>
      <c r="X90" s="109">
        <v>0</v>
      </c>
      <c r="Y90" s="108"/>
      <c r="Z90" s="109">
        <v>2.8834874999999999E-2</v>
      </c>
      <c r="AA90" s="108"/>
      <c r="AB90" s="109">
        <v>0</v>
      </c>
      <c r="AC90" s="109">
        <v>0</v>
      </c>
      <c r="AD90" s="109">
        <v>0</v>
      </c>
      <c r="AE90" s="108"/>
      <c r="AF90" s="108"/>
      <c r="AG90" s="108"/>
      <c r="AH90" s="108"/>
      <c r="AI90" s="108"/>
      <c r="AJ90" s="108"/>
      <c r="AK90" s="109">
        <v>0</v>
      </c>
      <c r="AL90" s="109">
        <v>0</v>
      </c>
      <c r="AM90" s="108" t="s">
        <v>221</v>
      </c>
      <c r="AN90" s="108"/>
      <c r="AO90" s="109">
        <v>0</v>
      </c>
      <c r="AP90" s="108"/>
      <c r="AQ90" s="108" t="s">
        <v>221</v>
      </c>
      <c r="AR90" s="109">
        <v>0</v>
      </c>
      <c r="AS90" s="108"/>
      <c r="AT90" s="109">
        <v>0</v>
      </c>
      <c r="AU90" s="108"/>
      <c r="AV90" s="109">
        <v>0</v>
      </c>
      <c r="AW90" s="108" t="s">
        <v>221</v>
      </c>
      <c r="AX90" s="108"/>
      <c r="AY90" s="109">
        <v>0</v>
      </c>
      <c r="AZ90" s="108"/>
      <c r="BA90" s="109">
        <v>0</v>
      </c>
      <c r="BB90" s="109">
        <v>0</v>
      </c>
      <c r="BC90" s="109">
        <v>0</v>
      </c>
      <c r="BD90" s="108" t="s">
        <v>221</v>
      </c>
      <c r="BE90" s="109">
        <v>0</v>
      </c>
      <c r="BF90" s="109">
        <v>0</v>
      </c>
      <c r="BG90" s="108"/>
      <c r="BH90" s="109">
        <v>2.8834874999999999E-2</v>
      </c>
      <c r="BI90" s="109">
        <v>0</v>
      </c>
      <c r="BJ90" s="108"/>
      <c r="BK90" s="109">
        <v>0</v>
      </c>
      <c r="BL90" s="109">
        <v>0</v>
      </c>
      <c r="BM90" s="109">
        <v>2.8834874999999999E-2</v>
      </c>
    </row>
    <row r="91" spans="1:65" ht="18.75" customHeight="1">
      <c r="A91" s="108" t="s">
        <v>278</v>
      </c>
      <c r="B91" s="110"/>
      <c r="C91" s="111">
        <v>0</v>
      </c>
      <c r="D91" s="110"/>
      <c r="E91" s="111">
        <v>0</v>
      </c>
      <c r="F91" s="110"/>
      <c r="G91" s="111">
        <v>0</v>
      </c>
      <c r="H91" s="110" t="s">
        <v>221</v>
      </c>
      <c r="I91" s="111">
        <v>0</v>
      </c>
      <c r="J91" s="111">
        <v>0</v>
      </c>
      <c r="K91" s="111">
        <v>0</v>
      </c>
      <c r="L91" s="111">
        <v>0</v>
      </c>
      <c r="M91" s="111">
        <v>0</v>
      </c>
      <c r="N91" s="111">
        <v>0</v>
      </c>
      <c r="O91" s="111">
        <v>0</v>
      </c>
      <c r="P91" s="111">
        <v>0</v>
      </c>
      <c r="Q91" s="110" t="s">
        <v>221</v>
      </c>
      <c r="R91" s="111">
        <v>0</v>
      </c>
      <c r="S91" s="111">
        <v>0</v>
      </c>
      <c r="T91" s="111">
        <v>0</v>
      </c>
      <c r="U91" s="110"/>
      <c r="V91" s="111">
        <v>0</v>
      </c>
      <c r="W91" s="110"/>
      <c r="X91" s="111">
        <v>0</v>
      </c>
      <c r="Y91" s="111">
        <v>0</v>
      </c>
      <c r="Z91" s="111">
        <v>9.5367555000000007E-3</v>
      </c>
      <c r="AA91" s="110" t="s">
        <v>221</v>
      </c>
      <c r="AB91" s="111">
        <v>0</v>
      </c>
      <c r="AC91" s="111">
        <v>33.404800000000002</v>
      </c>
      <c r="AD91" s="111">
        <v>0</v>
      </c>
      <c r="AE91" s="110"/>
      <c r="AF91" s="110"/>
      <c r="AG91" s="110"/>
      <c r="AH91" s="110"/>
      <c r="AI91" s="110"/>
      <c r="AJ91" s="110"/>
      <c r="AK91" s="111">
        <v>0</v>
      </c>
      <c r="AL91" s="111">
        <v>0</v>
      </c>
      <c r="AM91" s="110" t="s">
        <v>221</v>
      </c>
      <c r="AN91" s="110"/>
      <c r="AO91" s="111">
        <v>0</v>
      </c>
      <c r="AP91" s="111">
        <v>0</v>
      </c>
      <c r="AQ91" s="110" t="s">
        <v>221</v>
      </c>
      <c r="AR91" s="111">
        <v>0</v>
      </c>
      <c r="AS91" s="111">
        <v>0</v>
      </c>
      <c r="AT91" s="111">
        <v>0</v>
      </c>
      <c r="AU91" s="111">
        <v>0</v>
      </c>
      <c r="AV91" s="111">
        <v>0</v>
      </c>
      <c r="AW91" s="110"/>
      <c r="AX91" s="110"/>
      <c r="AY91" s="111">
        <v>0</v>
      </c>
      <c r="AZ91" s="110" t="s">
        <v>221</v>
      </c>
      <c r="BA91" s="111">
        <v>0</v>
      </c>
      <c r="BB91" s="111">
        <v>0</v>
      </c>
      <c r="BC91" s="110" t="s">
        <v>221</v>
      </c>
      <c r="BD91" s="110"/>
      <c r="BE91" s="111">
        <v>0</v>
      </c>
      <c r="BF91" s="111">
        <v>33.404800000000002</v>
      </c>
      <c r="BG91" s="110"/>
      <c r="BH91" s="111">
        <v>9.5367555000000007E-3</v>
      </c>
      <c r="BI91" s="111">
        <v>0</v>
      </c>
      <c r="BJ91" s="110"/>
      <c r="BK91" s="111">
        <v>0</v>
      </c>
      <c r="BL91" s="111">
        <v>0</v>
      </c>
      <c r="BM91" s="111">
        <v>33.414336755500003</v>
      </c>
    </row>
    <row r="92" spans="1:65" ht="18.75" customHeight="1">
      <c r="A92" s="108" t="s">
        <v>166</v>
      </c>
      <c r="B92" s="108"/>
      <c r="C92" s="108" t="s">
        <v>221</v>
      </c>
      <c r="D92" s="108"/>
      <c r="E92" s="109">
        <v>0</v>
      </c>
      <c r="F92" s="109">
        <v>1.0926899999999999</v>
      </c>
      <c r="G92" s="109">
        <v>2.4721489800000001</v>
      </c>
      <c r="H92" s="108" t="s">
        <v>221</v>
      </c>
      <c r="I92" s="109">
        <v>0</v>
      </c>
      <c r="J92" s="109">
        <v>14.016504816436999</v>
      </c>
      <c r="K92" s="109">
        <v>0</v>
      </c>
      <c r="L92" s="109">
        <v>0</v>
      </c>
      <c r="M92" s="109">
        <v>0</v>
      </c>
      <c r="N92" s="109">
        <v>0</v>
      </c>
      <c r="O92" s="109">
        <v>0</v>
      </c>
      <c r="P92" s="109">
        <v>0</v>
      </c>
      <c r="Q92" s="108" t="s">
        <v>221</v>
      </c>
      <c r="R92" s="109">
        <v>6.0705</v>
      </c>
      <c r="S92" s="109">
        <v>0</v>
      </c>
      <c r="T92" s="108"/>
      <c r="U92" s="109">
        <v>83.157131574399997</v>
      </c>
      <c r="V92" s="109">
        <v>0</v>
      </c>
      <c r="W92" s="108"/>
      <c r="X92" s="109">
        <v>0</v>
      </c>
      <c r="Y92" s="109">
        <v>0</v>
      </c>
      <c r="Z92" s="109">
        <v>13.369778469</v>
      </c>
      <c r="AA92" s="108"/>
      <c r="AB92" s="109">
        <v>0</v>
      </c>
      <c r="AC92" s="109">
        <v>8.1599760000000003</v>
      </c>
      <c r="AD92" s="109">
        <v>0</v>
      </c>
      <c r="AE92" s="108"/>
      <c r="AF92" s="108"/>
      <c r="AG92" s="108"/>
      <c r="AH92" s="108"/>
      <c r="AI92" s="108"/>
      <c r="AJ92" s="109">
        <v>0</v>
      </c>
      <c r="AK92" s="109">
        <v>603.40995197721702</v>
      </c>
      <c r="AL92" s="109">
        <v>0</v>
      </c>
      <c r="AM92" s="109">
        <v>29.866859999999999</v>
      </c>
      <c r="AN92" s="108"/>
      <c r="AO92" s="109">
        <v>0</v>
      </c>
      <c r="AP92" s="109">
        <v>0</v>
      </c>
      <c r="AQ92" s="108" t="s">
        <v>221</v>
      </c>
      <c r="AR92" s="109">
        <v>0</v>
      </c>
      <c r="AS92" s="109">
        <v>0</v>
      </c>
      <c r="AT92" s="109">
        <v>0</v>
      </c>
      <c r="AU92" s="109">
        <v>0</v>
      </c>
      <c r="AV92" s="109">
        <v>0</v>
      </c>
      <c r="AW92" s="108" t="s">
        <v>221</v>
      </c>
      <c r="AX92" s="108"/>
      <c r="AY92" s="108" t="s">
        <v>221</v>
      </c>
      <c r="AZ92" s="109">
        <v>38.395511070670302</v>
      </c>
      <c r="BA92" s="109">
        <v>0</v>
      </c>
      <c r="BB92" s="109">
        <v>0</v>
      </c>
      <c r="BC92" s="109">
        <v>0</v>
      </c>
      <c r="BD92" s="108" t="s">
        <v>221</v>
      </c>
      <c r="BE92" s="109">
        <v>0</v>
      </c>
      <c r="BF92" s="109">
        <v>8.1599760000000003</v>
      </c>
      <c r="BG92" s="108"/>
      <c r="BH92" s="109">
        <v>88.795339539670294</v>
      </c>
      <c r="BI92" s="109">
        <v>700.58358836805405</v>
      </c>
      <c r="BJ92" s="108"/>
      <c r="BK92" s="109">
        <v>2.4721489800000001</v>
      </c>
      <c r="BL92" s="109">
        <v>0</v>
      </c>
      <c r="BM92" s="109">
        <v>800.01105288772396</v>
      </c>
    </row>
    <row r="93" spans="1:65" ht="18.75" customHeight="1">
      <c r="A93" s="108" t="s">
        <v>111</v>
      </c>
      <c r="B93" s="110"/>
      <c r="C93" s="111">
        <v>27.924299999999999</v>
      </c>
      <c r="D93" s="110"/>
      <c r="E93" s="111">
        <v>0</v>
      </c>
      <c r="F93" s="111">
        <v>17.361630000000002</v>
      </c>
      <c r="G93" s="111">
        <v>0</v>
      </c>
      <c r="H93" s="110" t="s">
        <v>221</v>
      </c>
      <c r="I93" s="111">
        <v>0</v>
      </c>
      <c r="J93" s="111">
        <v>0</v>
      </c>
      <c r="K93" s="111">
        <v>0</v>
      </c>
      <c r="L93" s="111">
        <v>0</v>
      </c>
      <c r="M93" s="111">
        <v>0</v>
      </c>
      <c r="N93" s="111">
        <v>0</v>
      </c>
      <c r="O93" s="111">
        <v>0</v>
      </c>
      <c r="P93" s="111">
        <v>0</v>
      </c>
      <c r="Q93" s="111">
        <v>0.11894629900000001</v>
      </c>
      <c r="R93" s="111">
        <v>0</v>
      </c>
      <c r="S93" s="111">
        <v>0</v>
      </c>
      <c r="T93" s="111">
        <v>0</v>
      </c>
      <c r="U93" s="110"/>
      <c r="V93" s="111">
        <v>0</v>
      </c>
      <c r="W93" s="111">
        <v>0</v>
      </c>
      <c r="X93" s="111">
        <v>13.9582987928598</v>
      </c>
      <c r="Y93" s="110" t="s">
        <v>221</v>
      </c>
      <c r="Z93" s="111">
        <v>84.053926512900006</v>
      </c>
      <c r="AA93" s="110"/>
      <c r="AB93" s="111">
        <v>0</v>
      </c>
      <c r="AC93" s="111">
        <v>0</v>
      </c>
      <c r="AD93" s="111">
        <v>0</v>
      </c>
      <c r="AE93" s="110"/>
      <c r="AF93" s="110"/>
      <c r="AG93" s="110"/>
      <c r="AH93" s="110"/>
      <c r="AI93" s="110" t="s">
        <v>221</v>
      </c>
      <c r="AJ93" s="111">
        <v>0</v>
      </c>
      <c r="AK93" s="111">
        <v>0</v>
      </c>
      <c r="AL93" s="111">
        <v>0</v>
      </c>
      <c r="AM93" s="111">
        <v>0.36423</v>
      </c>
      <c r="AN93" s="110"/>
      <c r="AO93" s="111">
        <v>0</v>
      </c>
      <c r="AP93" s="111">
        <v>3.8777372262773699</v>
      </c>
      <c r="AQ93" s="110" t="s">
        <v>221</v>
      </c>
      <c r="AR93" s="111">
        <v>16.019816134328401</v>
      </c>
      <c r="AS93" s="111">
        <v>0</v>
      </c>
      <c r="AT93" s="111">
        <v>0</v>
      </c>
      <c r="AU93" s="111">
        <v>0.27074429999999999</v>
      </c>
      <c r="AV93" s="111">
        <v>0</v>
      </c>
      <c r="AW93" s="110" t="s">
        <v>221</v>
      </c>
      <c r="AX93" s="110"/>
      <c r="AY93" s="111">
        <v>0</v>
      </c>
      <c r="AZ93" s="110" t="s">
        <v>221</v>
      </c>
      <c r="BA93" s="111">
        <v>0</v>
      </c>
      <c r="BB93" s="111">
        <v>0</v>
      </c>
      <c r="BC93" s="110" t="s">
        <v>221</v>
      </c>
      <c r="BD93" s="110"/>
      <c r="BE93" s="111">
        <v>13.9582987928598</v>
      </c>
      <c r="BF93" s="111">
        <v>0</v>
      </c>
      <c r="BG93" s="110"/>
      <c r="BH93" s="111">
        <v>149.99133047250601</v>
      </c>
      <c r="BI93" s="111">
        <v>0</v>
      </c>
      <c r="BJ93" s="110"/>
      <c r="BK93" s="111">
        <v>0</v>
      </c>
      <c r="BL93" s="111">
        <v>0</v>
      </c>
      <c r="BM93" s="111">
        <v>163.94962926536601</v>
      </c>
    </row>
    <row r="94" spans="1:65" ht="18.75" customHeight="1">
      <c r="A94" s="108" t="s">
        <v>279</v>
      </c>
      <c r="B94" s="108"/>
      <c r="C94" s="109">
        <v>0</v>
      </c>
      <c r="D94" s="108"/>
      <c r="E94" s="109">
        <v>0</v>
      </c>
      <c r="F94" s="108"/>
      <c r="G94" s="109">
        <v>0</v>
      </c>
      <c r="H94" s="108" t="s">
        <v>221</v>
      </c>
      <c r="I94" s="109">
        <v>0</v>
      </c>
      <c r="J94" s="109">
        <v>0</v>
      </c>
      <c r="K94" s="109">
        <v>0</v>
      </c>
      <c r="L94" s="109">
        <v>0</v>
      </c>
      <c r="M94" s="108"/>
      <c r="N94" s="109">
        <v>0</v>
      </c>
      <c r="O94" s="109">
        <v>0</v>
      </c>
      <c r="P94" s="109">
        <v>0</v>
      </c>
      <c r="Q94" s="108"/>
      <c r="R94" s="109">
        <v>0</v>
      </c>
      <c r="S94" s="109">
        <v>0</v>
      </c>
      <c r="T94" s="109">
        <v>0</v>
      </c>
      <c r="U94" s="108"/>
      <c r="V94" s="108"/>
      <c r="W94" s="108"/>
      <c r="X94" s="109">
        <v>0</v>
      </c>
      <c r="Y94" s="108"/>
      <c r="Z94" s="109">
        <v>0</v>
      </c>
      <c r="AA94" s="108"/>
      <c r="AB94" s="109">
        <v>0</v>
      </c>
      <c r="AC94" s="109">
        <v>0</v>
      </c>
      <c r="AD94" s="109">
        <v>0</v>
      </c>
      <c r="AE94" s="108"/>
      <c r="AF94" s="108"/>
      <c r="AG94" s="108"/>
      <c r="AH94" s="108"/>
      <c r="AI94" s="108"/>
      <c r="AJ94" s="108"/>
      <c r="AK94" s="109">
        <v>0</v>
      </c>
      <c r="AL94" s="109">
        <v>0</v>
      </c>
      <c r="AM94" s="109">
        <v>0</v>
      </c>
      <c r="AN94" s="108"/>
      <c r="AO94" s="109">
        <v>0</v>
      </c>
      <c r="AP94" s="108"/>
      <c r="AQ94" s="108" t="s">
        <v>221</v>
      </c>
      <c r="AR94" s="108" t="s">
        <v>221</v>
      </c>
      <c r="AS94" s="108"/>
      <c r="AT94" s="109">
        <v>0</v>
      </c>
      <c r="AU94" s="108"/>
      <c r="AV94" s="109">
        <v>0</v>
      </c>
      <c r="AW94" s="108" t="s">
        <v>221</v>
      </c>
      <c r="AX94" s="108"/>
      <c r="AY94" s="109">
        <v>0</v>
      </c>
      <c r="AZ94" s="108"/>
      <c r="BA94" s="109">
        <v>0</v>
      </c>
      <c r="BB94" s="109">
        <v>0</v>
      </c>
      <c r="BC94" s="109">
        <v>0</v>
      </c>
      <c r="BD94" s="108" t="s">
        <v>221</v>
      </c>
      <c r="BE94" s="109">
        <v>0</v>
      </c>
      <c r="BF94" s="109">
        <v>0</v>
      </c>
      <c r="BG94" s="108"/>
      <c r="BH94" s="109">
        <v>0</v>
      </c>
      <c r="BI94" s="109">
        <v>0</v>
      </c>
      <c r="BJ94" s="108"/>
      <c r="BK94" s="109">
        <v>0</v>
      </c>
      <c r="BL94" s="109">
        <v>0</v>
      </c>
      <c r="BM94" s="109">
        <v>0</v>
      </c>
    </row>
    <row r="95" spans="1:65" ht="18.75" customHeight="1">
      <c r="A95" s="108" t="s">
        <v>280</v>
      </c>
      <c r="B95" s="110"/>
      <c r="C95" s="111">
        <v>0</v>
      </c>
      <c r="D95" s="110"/>
      <c r="E95" s="111">
        <v>0</v>
      </c>
      <c r="F95" s="111">
        <v>76.488299999999995</v>
      </c>
      <c r="G95" s="111">
        <v>0.10721986</v>
      </c>
      <c r="H95" s="110" t="s">
        <v>221</v>
      </c>
      <c r="I95" s="111">
        <v>0</v>
      </c>
      <c r="J95" s="111">
        <v>0</v>
      </c>
      <c r="K95" s="111">
        <v>0</v>
      </c>
      <c r="L95" s="111">
        <v>0</v>
      </c>
      <c r="M95" s="111">
        <v>0</v>
      </c>
      <c r="N95" s="111">
        <v>0</v>
      </c>
      <c r="O95" s="111">
        <v>0</v>
      </c>
      <c r="P95" s="111">
        <v>0</v>
      </c>
      <c r="Q95" s="110" t="s">
        <v>221</v>
      </c>
      <c r="R95" s="111">
        <v>0</v>
      </c>
      <c r="S95" s="111">
        <v>0</v>
      </c>
      <c r="T95" s="111">
        <v>0</v>
      </c>
      <c r="U95" s="110"/>
      <c r="V95" s="111">
        <v>0</v>
      </c>
      <c r="W95" s="110"/>
      <c r="X95" s="111">
        <v>0</v>
      </c>
      <c r="Y95" s="111">
        <v>0</v>
      </c>
      <c r="Z95" s="111">
        <v>0.2997285093</v>
      </c>
      <c r="AA95" s="110"/>
      <c r="AB95" s="111">
        <v>0</v>
      </c>
      <c r="AC95" s="111">
        <v>0.41</v>
      </c>
      <c r="AD95" s="111">
        <v>0</v>
      </c>
      <c r="AE95" s="110"/>
      <c r="AF95" s="110"/>
      <c r="AG95" s="110"/>
      <c r="AH95" s="110"/>
      <c r="AI95" s="110"/>
      <c r="AJ95" s="111">
        <v>0</v>
      </c>
      <c r="AK95" s="111">
        <v>0</v>
      </c>
      <c r="AL95" s="111">
        <v>0</v>
      </c>
      <c r="AM95" s="111">
        <v>0</v>
      </c>
      <c r="AN95" s="110"/>
      <c r="AO95" s="111">
        <v>0</v>
      </c>
      <c r="AP95" s="111">
        <v>0</v>
      </c>
      <c r="AQ95" s="110" t="s">
        <v>221</v>
      </c>
      <c r="AR95" s="111">
        <v>0.33908211999999799</v>
      </c>
      <c r="AS95" s="111">
        <v>0</v>
      </c>
      <c r="AT95" s="111">
        <v>0</v>
      </c>
      <c r="AU95" s="111">
        <v>0</v>
      </c>
      <c r="AV95" s="111">
        <v>0</v>
      </c>
      <c r="AW95" s="110" t="s">
        <v>221</v>
      </c>
      <c r="AX95" s="110"/>
      <c r="AY95" s="111">
        <v>0</v>
      </c>
      <c r="AZ95" s="110" t="s">
        <v>221</v>
      </c>
      <c r="BA95" s="111">
        <v>0</v>
      </c>
      <c r="BB95" s="111">
        <v>0</v>
      </c>
      <c r="BC95" s="110" t="s">
        <v>221</v>
      </c>
      <c r="BD95" s="110" t="s">
        <v>221</v>
      </c>
      <c r="BE95" s="111">
        <v>0</v>
      </c>
      <c r="BF95" s="111">
        <v>0.41</v>
      </c>
      <c r="BG95" s="110"/>
      <c r="BH95" s="111">
        <v>77.127110629300006</v>
      </c>
      <c r="BI95" s="111">
        <v>0</v>
      </c>
      <c r="BJ95" s="110"/>
      <c r="BK95" s="111">
        <v>0.10721986</v>
      </c>
      <c r="BL95" s="111">
        <v>0</v>
      </c>
      <c r="BM95" s="111">
        <v>77.644330489300003</v>
      </c>
    </row>
    <row r="96" spans="1:65" ht="18.75" customHeight="1">
      <c r="A96" s="108" t="s">
        <v>281</v>
      </c>
      <c r="B96" s="108"/>
      <c r="C96" s="109">
        <v>0</v>
      </c>
      <c r="D96" s="108"/>
      <c r="E96" s="109">
        <v>0</v>
      </c>
      <c r="F96" s="108"/>
      <c r="G96" s="109">
        <v>0</v>
      </c>
      <c r="H96" s="108" t="s">
        <v>221</v>
      </c>
      <c r="I96" s="109">
        <v>0</v>
      </c>
      <c r="J96" s="109">
        <v>0</v>
      </c>
      <c r="K96" s="109">
        <v>0</v>
      </c>
      <c r="L96" s="109">
        <v>0</v>
      </c>
      <c r="M96" s="109">
        <v>0</v>
      </c>
      <c r="N96" s="109">
        <v>0</v>
      </c>
      <c r="O96" s="109">
        <v>0</v>
      </c>
      <c r="P96" s="109">
        <v>0</v>
      </c>
      <c r="Q96" s="108" t="s">
        <v>221</v>
      </c>
      <c r="R96" s="109">
        <v>0</v>
      </c>
      <c r="S96" s="109">
        <v>0</v>
      </c>
      <c r="T96" s="109">
        <v>0</v>
      </c>
      <c r="U96" s="108"/>
      <c r="V96" s="109">
        <v>0</v>
      </c>
      <c r="W96" s="108"/>
      <c r="X96" s="109">
        <v>0.25263889217845797</v>
      </c>
      <c r="Y96" s="109">
        <v>0</v>
      </c>
      <c r="Z96" s="109">
        <v>0</v>
      </c>
      <c r="AA96" s="108"/>
      <c r="AB96" s="109">
        <v>0</v>
      </c>
      <c r="AC96" s="109">
        <v>0</v>
      </c>
      <c r="AD96" s="109">
        <v>0</v>
      </c>
      <c r="AE96" s="108"/>
      <c r="AF96" s="108"/>
      <c r="AG96" s="108"/>
      <c r="AH96" s="108"/>
      <c r="AI96" s="108"/>
      <c r="AJ96" s="109">
        <v>0</v>
      </c>
      <c r="AK96" s="109">
        <v>0</v>
      </c>
      <c r="AL96" s="109">
        <v>0</v>
      </c>
      <c r="AM96" s="109">
        <v>0</v>
      </c>
      <c r="AN96" s="108"/>
      <c r="AO96" s="109">
        <v>0</v>
      </c>
      <c r="AP96" s="109">
        <v>0</v>
      </c>
      <c r="AQ96" s="108" t="s">
        <v>221</v>
      </c>
      <c r="AR96" s="109">
        <v>0</v>
      </c>
      <c r="AS96" s="109">
        <v>0</v>
      </c>
      <c r="AT96" s="109">
        <v>0</v>
      </c>
      <c r="AU96" s="109">
        <v>0.16268940000000001</v>
      </c>
      <c r="AV96" s="109">
        <v>0</v>
      </c>
      <c r="AW96" s="108" t="s">
        <v>221</v>
      </c>
      <c r="AX96" s="108"/>
      <c r="AY96" s="109">
        <v>0</v>
      </c>
      <c r="AZ96" s="108" t="s">
        <v>221</v>
      </c>
      <c r="BA96" s="109">
        <v>0</v>
      </c>
      <c r="BB96" s="109">
        <v>0</v>
      </c>
      <c r="BC96" s="109">
        <v>0</v>
      </c>
      <c r="BD96" s="108" t="s">
        <v>221</v>
      </c>
      <c r="BE96" s="109">
        <v>0.25263889217845797</v>
      </c>
      <c r="BF96" s="109">
        <v>0</v>
      </c>
      <c r="BG96" s="108"/>
      <c r="BH96" s="109">
        <v>0.16268940000000001</v>
      </c>
      <c r="BI96" s="109">
        <v>0</v>
      </c>
      <c r="BJ96" s="108"/>
      <c r="BK96" s="109">
        <v>0</v>
      </c>
      <c r="BL96" s="109">
        <v>0</v>
      </c>
      <c r="BM96" s="109">
        <v>0.41532829217845801</v>
      </c>
    </row>
    <row r="97" spans="1:65" ht="18.75" customHeight="1">
      <c r="A97" s="108" t="s">
        <v>282</v>
      </c>
      <c r="B97" s="110"/>
      <c r="C97" s="111">
        <v>0</v>
      </c>
      <c r="D97" s="110"/>
      <c r="E97" s="111">
        <v>0</v>
      </c>
      <c r="F97" s="110"/>
      <c r="G97" s="111">
        <v>0.43957729000000001</v>
      </c>
      <c r="H97" s="110" t="s">
        <v>221</v>
      </c>
      <c r="I97" s="111">
        <v>0</v>
      </c>
      <c r="J97" s="111">
        <v>0</v>
      </c>
      <c r="K97" s="111">
        <v>0</v>
      </c>
      <c r="L97" s="111">
        <v>0</v>
      </c>
      <c r="M97" s="111">
        <v>0</v>
      </c>
      <c r="N97" s="111">
        <v>0.490083967719803</v>
      </c>
      <c r="O97" s="111">
        <v>0</v>
      </c>
      <c r="P97" s="110" t="s">
        <v>221</v>
      </c>
      <c r="Q97" s="110" t="s">
        <v>221</v>
      </c>
      <c r="R97" s="110" t="s">
        <v>221</v>
      </c>
      <c r="S97" s="111">
        <v>0</v>
      </c>
      <c r="T97" s="111">
        <v>0</v>
      </c>
      <c r="U97" s="110"/>
      <c r="V97" s="111">
        <v>0</v>
      </c>
      <c r="W97" s="110"/>
      <c r="X97" s="111">
        <v>0</v>
      </c>
      <c r="Y97" s="111">
        <v>0</v>
      </c>
      <c r="Z97" s="111">
        <v>2.2606541999999998</v>
      </c>
      <c r="AA97" s="110"/>
      <c r="AB97" s="111">
        <v>0</v>
      </c>
      <c r="AC97" s="111">
        <v>0</v>
      </c>
      <c r="AD97" s="111">
        <v>0</v>
      </c>
      <c r="AE97" s="110"/>
      <c r="AF97" s="110"/>
      <c r="AG97" s="110"/>
      <c r="AH97" s="110"/>
      <c r="AI97" s="110"/>
      <c r="AJ97" s="110"/>
      <c r="AK97" s="111">
        <v>0</v>
      </c>
      <c r="AL97" s="111">
        <v>0</v>
      </c>
      <c r="AM97" s="111">
        <v>0</v>
      </c>
      <c r="AN97" s="110"/>
      <c r="AO97" s="111">
        <v>0</v>
      </c>
      <c r="AP97" s="111">
        <v>0</v>
      </c>
      <c r="AQ97" s="110" t="s">
        <v>221</v>
      </c>
      <c r="AR97" s="111">
        <v>0.34999999999999898</v>
      </c>
      <c r="AS97" s="111">
        <v>0</v>
      </c>
      <c r="AT97" s="111">
        <v>0</v>
      </c>
      <c r="AU97" s="111">
        <v>0</v>
      </c>
      <c r="AV97" s="111">
        <v>0</v>
      </c>
      <c r="AW97" s="110"/>
      <c r="AX97" s="110"/>
      <c r="AY97" s="111">
        <v>0</v>
      </c>
      <c r="AZ97" s="110" t="s">
        <v>221</v>
      </c>
      <c r="BA97" s="111">
        <v>0</v>
      </c>
      <c r="BB97" s="111">
        <v>0</v>
      </c>
      <c r="BC97" s="110" t="s">
        <v>221</v>
      </c>
      <c r="BD97" s="110" t="s">
        <v>221</v>
      </c>
      <c r="BE97" s="111">
        <v>0</v>
      </c>
      <c r="BF97" s="111">
        <v>0</v>
      </c>
      <c r="BG97" s="110"/>
      <c r="BH97" s="111">
        <v>3.1007381677198</v>
      </c>
      <c r="BI97" s="111">
        <v>0</v>
      </c>
      <c r="BJ97" s="110"/>
      <c r="BK97" s="111">
        <v>0.43957729000000001</v>
      </c>
      <c r="BL97" s="111">
        <v>0</v>
      </c>
      <c r="BM97" s="111">
        <v>3.5403154577197999</v>
      </c>
    </row>
    <row r="98" spans="1:65" ht="18.75" customHeight="1">
      <c r="A98" s="108" t="s">
        <v>283</v>
      </c>
      <c r="B98" s="108"/>
      <c r="C98" s="109">
        <v>0</v>
      </c>
      <c r="D98" s="108"/>
      <c r="E98" s="109">
        <v>0</v>
      </c>
      <c r="F98" s="108"/>
      <c r="G98" s="109">
        <v>0</v>
      </c>
      <c r="H98" s="108" t="s">
        <v>221</v>
      </c>
      <c r="I98" s="109">
        <v>0</v>
      </c>
      <c r="J98" s="109">
        <v>0</v>
      </c>
      <c r="K98" s="109">
        <v>0</v>
      </c>
      <c r="L98" s="109">
        <v>0</v>
      </c>
      <c r="M98" s="109">
        <v>0</v>
      </c>
      <c r="N98" s="109">
        <v>0</v>
      </c>
      <c r="O98" s="109">
        <v>0</v>
      </c>
      <c r="P98" s="109">
        <v>0</v>
      </c>
      <c r="Q98" s="108"/>
      <c r="R98" s="109">
        <v>1.2141</v>
      </c>
      <c r="S98" s="109">
        <v>0</v>
      </c>
      <c r="T98" s="109">
        <v>0</v>
      </c>
      <c r="U98" s="108"/>
      <c r="V98" s="109">
        <v>0</v>
      </c>
      <c r="W98" s="108"/>
      <c r="X98" s="109">
        <v>0</v>
      </c>
      <c r="Y98" s="109">
        <v>0</v>
      </c>
      <c r="Z98" s="109">
        <v>1.7591422707</v>
      </c>
      <c r="AA98" s="108"/>
      <c r="AB98" s="109">
        <v>0</v>
      </c>
      <c r="AC98" s="109">
        <v>16.2</v>
      </c>
      <c r="AD98" s="109">
        <v>0</v>
      </c>
      <c r="AE98" s="108"/>
      <c r="AF98" s="108"/>
      <c r="AG98" s="108"/>
      <c r="AH98" s="108"/>
      <c r="AI98" s="108"/>
      <c r="AJ98" s="108"/>
      <c r="AK98" s="109">
        <v>0</v>
      </c>
      <c r="AL98" s="109">
        <v>0</v>
      </c>
      <c r="AM98" s="108" t="s">
        <v>221</v>
      </c>
      <c r="AN98" s="108"/>
      <c r="AO98" s="109">
        <v>0</v>
      </c>
      <c r="AP98" s="109">
        <v>0</v>
      </c>
      <c r="AQ98" s="108" t="s">
        <v>221</v>
      </c>
      <c r="AR98" s="109">
        <v>0</v>
      </c>
      <c r="AS98" s="109">
        <v>0</v>
      </c>
      <c r="AT98" s="109">
        <v>0</v>
      </c>
      <c r="AU98" s="109">
        <v>0</v>
      </c>
      <c r="AV98" s="109">
        <v>0</v>
      </c>
      <c r="AW98" s="108" t="s">
        <v>221</v>
      </c>
      <c r="AX98" s="108"/>
      <c r="AY98" s="108" t="s">
        <v>221</v>
      </c>
      <c r="AZ98" s="108" t="s">
        <v>221</v>
      </c>
      <c r="BA98" s="109">
        <v>0</v>
      </c>
      <c r="BB98" s="109">
        <v>0</v>
      </c>
      <c r="BC98" s="109">
        <v>0</v>
      </c>
      <c r="BD98" s="108" t="s">
        <v>221</v>
      </c>
      <c r="BE98" s="109">
        <v>0</v>
      </c>
      <c r="BF98" s="109">
        <v>16.2</v>
      </c>
      <c r="BG98" s="108"/>
      <c r="BH98" s="109">
        <v>2.9732422707000001</v>
      </c>
      <c r="BI98" s="109">
        <v>0</v>
      </c>
      <c r="BJ98" s="108"/>
      <c r="BK98" s="109">
        <v>0</v>
      </c>
      <c r="BL98" s="109">
        <v>0</v>
      </c>
      <c r="BM98" s="109">
        <v>19.173242270700001</v>
      </c>
    </row>
    <row r="99" spans="1:65" ht="18.75" customHeight="1">
      <c r="A99" s="108" t="s">
        <v>284</v>
      </c>
      <c r="B99" s="110"/>
      <c r="C99" s="111">
        <v>0</v>
      </c>
      <c r="D99" s="110"/>
      <c r="E99" s="111">
        <v>0</v>
      </c>
      <c r="F99" s="110"/>
      <c r="G99" s="111">
        <v>0</v>
      </c>
      <c r="H99" s="110" t="s">
        <v>221</v>
      </c>
      <c r="I99" s="111">
        <v>0</v>
      </c>
      <c r="J99" s="111">
        <v>0</v>
      </c>
      <c r="K99" s="111">
        <v>0</v>
      </c>
      <c r="L99" s="111">
        <v>0</v>
      </c>
      <c r="M99" s="111">
        <v>0</v>
      </c>
      <c r="N99" s="111">
        <v>0</v>
      </c>
      <c r="O99" s="111">
        <v>0</v>
      </c>
      <c r="P99" s="111">
        <v>0</v>
      </c>
      <c r="Q99" s="110"/>
      <c r="R99" s="111">
        <v>0</v>
      </c>
      <c r="S99" s="111">
        <v>0</v>
      </c>
      <c r="T99" s="111">
        <v>0</v>
      </c>
      <c r="U99" s="110"/>
      <c r="V99" s="111">
        <v>0</v>
      </c>
      <c r="W99" s="110"/>
      <c r="X99" s="111">
        <v>0</v>
      </c>
      <c r="Y99" s="111">
        <v>0</v>
      </c>
      <c r="Z99" s="111">
        <v>0</v>
      </c>
      <c r="AA99" s="110"/>
      <c r="AB99" s="111">
        <v>0</v>
      </c>
      <c r="AC99" s="111">
        <v>0</v>
      </c>
      <c r="AD99" s="111">
        <v>0</v>
      </c>
      <c r="AE99" s="110"/>
      <c r="AF99" s="110"/>
      <c r="AG99" s="110"/>
      <c r="AH99" s="110"/>
      <c r="AI99" s="110"/>
      <c r="AJ99" s="110"/>
      <c r="AK99" s="111">
        <v>0</v>
      </c>
      <c r="AL99" s="111">
        <v>0</v>
      </c>
      <c r="AM99" s="111">
        <v>0</v>
      </c>
      <c r="AN99" s="110"/>
      <c r="AO99" s="111">
        <v>0</v>
      </c>
      <c r="AP99" s="111">
        <v>0</v>
      </c>
      <c r="AQ99" s="110" t="s">
        <v>221</v>
      </c>
      <c r="AR99" s="111">
        <v>0</v>
      </c>
      <c r="AS99" s="111">
        <v>0</v>
      </c>
      <c r="AT99" s="111">
        <v>0</v>
      </c>
      <c r="AU99" s="111">
        <v>0</v>
      </c>
      <c r="AV99" s="111">
        <v>0</v>
      </c>
      <c r="AW99" s="110"/>
      <c r="AX99" s="110"/>
      <c r="AY99" s="111">
        <v>0</v>
      </c>
      <c r="AZ99" s="110" t="s">
        <v>221</v>
      </c>
      <c r="BA99" s="111">
        <v>0</v>
      </c>
      <c r="BB99" s="111">
        <v>0</v>
      </c>
      <c r="BC99" s="111">
        <v>0</v>
      </c>
      <c r="BD99" s="110"/>
      <c r="BE99" s="111">
        <v>0</v>
      </c>
      <c r="BF99" s="111">
        <v>0</v>
      </c>
      <c r="BG99" s="110"/>
      <c r="BH99" s="111">
        <v>0</v>
      </c>
      <c r="BI99" s="111">
        <v>0</v>
      </c>
      <c r="BJ99" s="110"/>
      <c r="BK99" s="111">
        <v>0</v>
      </c>
      <c r="BL99" s="111">
        <v>0</v>
      </c>
      <c r="BM99" s="111">
        <v>0</v>
      </c>
    </row>
    <row r="100" spans="1:65" ht="28.5" customHeight="1">
      <c r="A100" s="108" t="s">
        <v>167</v>
      </c>
      <c r="B100" s="108"/>
      <c r="C100" s="108" t="s">
        <v>221</v>
      </c>
      <c r="D100" s="108"/>
      <c r="E100" s="109">
        <v>0</v>
      </c>
      <c r="F100" s="109">
        <v>0</v>
      </c>
      <c r="G100" s="109">
        <v>32.164030990000001</v>
      </c>
      <c r="H100" s="108" t="s">
        <v>221</v>
      </c>
      <c r="I100" s="109">
        <v>0</v>
      </c>
      <c r="J100" s="109">
        <v>5.8157219095030701</v>
      </c>
      <c r="K100" s="109">
        <v>0</v>
      </c>
      <c r="L100" s="109">
        <v>0</v>
      </c>
      <c r="M100" s="109">
        <v>0</v>
      </c>
      <c r="N100" s="109">
        <v>0</v>
      </c>
      <c r="O100" s="109">
        <v>0</v>
      </c>
      <c r="P100" s="109">
        <v>0</v>
      </c>
      <c r="Q100" s="108" t="s">
        <v>221</v>
      </c>
      <c r="R100" s="109">
        <v>1.2141</v>
      </c>
      <c r="S100" s="109">
        <v>0</v>
      </c>
      <c r="T100" s="109">
        <v>0</v>
      </c>
      <c r="U100" s="108"/>
      <c r="V100" s="109">
        <v>0</v>
      </c>
      <c r="W100" s="108"/>
      <c r="X100" s="109">
        <v>0</v>
      </c>
      <c r="Y100" s="109">
        <v>0</v>
      </c>
      <c r="Z100" s="109">
        <v>0.95727292829999999</v>
      </c>
      <c r="AA100" s="108"/>
      <c r="AB100" s="109">
        <v>0</v>
      </c>
      <c r="AC100" s="109">
        <v>2.467632</v>
      </c>
      <c r="AD100" s="109">
        <v>0</v>
      </c>
      <c r="AE100" s="108"/>
      <c r="AF100" s="108"/>
      <c r="AG100" s="108"/>
      <c r="AH100" s="108"/>
      <c r="AI100" s="108"/>
      <c r="AJ100" s="108"/>
      <c r="AK100" s="109">
        <v>546.81003349355899</v>
      </c>
      <c r="AL100" s="109">
        <v>0</v>
      </c>
      <c r="AM100" s="108" t="s">
        <v>221</v>
      </c>
      <c r="AN100" s="108"/>
      <c r="AO100" s="109">
        <v>0</v>
      </c>
      <c r="AP100" s="109">
        <v>0</v>
      </c>
      <c r="AQ100" s="108" t="s">
        <v>221</v>
      </c>
      <c r="AR100" s="109">
        <v>0</v>
      </c>
      <c r="AS100" s="109">
        <v>0</v>
      </c>
      <c r="AT100" s="109">
        <v>0</v>
      </c>
      <c r="AU100" s="109">
        <v>0</v>
      </c>
      <c r="AV100" s="109">
        <v>0</v>
      </c>
      <c r="AW100" s="108" t="s">
        <v>221</v>
      </c>
      <c r="AX100" s="108"/>
      <c r="AY100" s="108" t="s">
        <v>221</v>
      </c>
      <c r="AZ100" s="108" t="s">
        <v>221</v>
      </c>
      <c r="BA100" s="109">
        <v>0</v>
      </c>
      <c r="BB100" s="109">
        <v>0</v>
      </c>
      <c r="BC100" s="109">
        <v>0</v>
      </c>
      <c r="BD100" s="109">
        <v>276</v>
      </c>
      <c r="BE100" s="109">
        <v>0</v>
      </c>
      <c r="BF100" s="109">
        <v>2.467632</v>
      </c>
      <c r="BG100" s="108"/>
      <c r="BH100" s="109">
        <v>2.1713729282999998</v>
      </c>
      <c r="BI100" s="109">
        <v>828.62575540306204</v>
      </c>
      <c r="BJ100" s="108"/>
      <c r="BK100" s="109">
        <v>32.164030990000001</v>
      </c>
      <c r="BL100" s="109">
        <v>0</v>
      </c>
      <c r="BM100" s="109">
        <v>865.42879132136204</v>
      </c>
    </row>
    <row r="101" spans="1:65" ht="18.75" customHeight="1">
      <c r="A101" s="108" t="s">
        <v>168</v>
      </c>
      <c r="B101" s="110"/>
      <c r="C101" s="111">
        <v>1057.4811</v>
      </c>
      <c r="D101" s="110"/>
      <c r="E101" s="111">
        <v>0</v>
      </c>
      <c r="F101" s="111">
        <v>305.10333000000003</v>
      </c>
      <c r="G101" s="111">
        <v>4.4372116000000004</v>
      </c>
      <c r="H101" s="110" t="s">
        <v>221</v>
      </c>
      <c r="I101" s="111">
        <v>0</v>
      </c>
      <c r="J101" s="111">
        <v>0</v>
      </c>
      <c r="K101" s="111">
        <v>0.95510309388978198</v>
      </c>
      <c r="L101" s="110" t="s">
        <v>221</v>
      </c>
      <c r="M101" s="111">
        <v>100.20872383288101</v>
      </c>
      <c r="N101" s="111">
        <v>466.39657594667898</v>
      </c>
      <c r="O101" s="110" t="s">
        <v>221</v>
      </c>
      <c r="P101" s="111">
        <v>26.985680885212702</v>
      </c>
      <c r="Q101" s="111">
        <v>887.11378057907098</v>
      </c>
      <c r="R101" s="111">
        <v>3879.0495000000001</v>
      </c>
      <c r="S101" s="111">
        <v>1.3075747731</v>
      </c>
      <c r="T101" s="111">
        <v>0</v>
      </c>
      <c r="U101" s="110"/>
      <c r="V101" s="110"/>
      <c r="W101" s="111">
        <v>1.0076379518754</v>
      </c>
      <c r="X101" s="111">
        <v>0</v>
      </c>
      <c r="Y101" s="110" t="s">
        <v>221</v>
      </c>
      <c r="Z101" s="111">
        <v>430.86650861790002</v>
      </c>
      <c r="AA101" s="110" t="s">
        <v>221</v>
      </c>
      <c r="AB101" s="111">
        <v>0</v>
      </c>
      <c r="AC101" s="111">
        <v>1.0431790000000001</v>
      </c>
      <c r="AD101" s="111">
        <v>0</v>
      </c>
      <c r="AE101" s="110"/>
      <c r="AF101" s="110"/>
      <c r="AG101" s="110" t="s">
        <v>221</v>
      </c>
      <c r="AH101" s="110"/>
      <c r="AI101" s="110" t="s">
        <v>221</v>
      </c>
      <c r="AJ101" s="111">
        <v>0</v>
      </c>
      <c r="AK101" s="111">
        <v>161.79709186599999</v>
      </c>
      <c r="AL101" s="111">
        <v>0</v>
      </c>
      <c r="AM101" s="111">
        <v>5380.1627399999998</v>
      </c>
      <c r="AN101" s="110"/>
      <c r="AO101" s="111">
        <v>0</v>
      </c>
      <c r="AP101" s="111">
        <v>255.21783759124099</v>
      </c>
      <c r="AQ101" s="110" t="s">
        <v>221</v>
      </c>
      <c r="AR101" s="111">
        <v>57.565268159301802</v>
      </c>
      <c r="AS101" s="111">
        <v>18.737822062799999</v>
      </c>
      <c r="AT101" s="111">
        <v>12.990869999999999</v>
      </c>
      <c r="AU101" s="111">
        <v>21.164191200000001</v>
      </c>
      <c r="AV101" s="111">
        <v>0</v>
      </c>
      <c r="AW101" s="110" t="s">
        <v>221</v>
      </c>
      <c r="AX101" s="110"/>
      <c r="AY101" s="111">
        <v>377.42677662022101</v>
      </c>
      <c r="AZ101" s="111">
        <v>705.22090789606705</v>
      </c>
      <c r="BA101" s="111">
        <v>0</v>
      </c>
      <c r="BB101" s="111">
        <v>1</v>
      </c>
      <c r="BC101" s="111">
        <v>262.21440000000001</v>
      </c>
      <c r="BD101" s="111">
        <v>1020</v>
      </c>
      <c r="BE101" s="111">
        <v>0</v>
      </c>
      <c r="BF101" s="111">
        <v>1.0431790000000001</v>
      </c>
      <c r="BG101" s="110"/>
      <c r="BH101" s="111">
        <v>14248.1763292102</v>
      </c>
      <c r="BI101" s="111">
        <v>1181.7970918660001</v>
      </c>
      <c r="BJ101" s="110"/>
      <c r="BK101" s="111">
        <v>4.4372116000000004</v>
      </c>
      <c r="BL101" s="111">
        <v>0</v>
      </c>
      <c r="BM101" s="111">
        <v>15435.4538116762</v>
      </c>
    </row>
    <row r="102" spans="1:65" ht="18.75" customHeight="1">
      <c r="A102" s="108" t="s">
        <v>169</v>
      </c>
      <c r="B102" s="108"/>
      <c r="C102" s="109">
        <v>1.2141</v>
      </c>
      <c r="D102" s="108"/>
      <c r="E102" s="109">
        <v>0</v>
      </c>
      <c r="F102" s="109">
        <v>1.57833</v>
      </c>
      <c r="G102" s="109">
        <v>0</v>
      </c>
      <c r="H102" s="108" t="s">
        <v>221</v>
      </c>
      <c r="I102" s="109">
        <v>0</v>
      </c>
      <c r="J102" s="109">
        <v>0</v>
      </c>
      <c r="K102" s="109">
        <v>0</v>
      </c>
      <c r="L102" s="109">
        <v>0</v>
      </c>
      <c r="M102" s="109">
        <v>0</v>
      </c>
      <c r="N102" s="109">
        <v>224.13173457052301</v>
      </c>
      <c r="O102" s="108" t="s">
        <v>221</v>
      </c>
      <c r="P102" s="108" t="s">
        <v>221</v>
      </c>
      <c r="Q102" s="108" t="s">
        <v>221</v>
      </c>
      <c r="R102" s="109">
        <v>12.141</v>
      </c>
      <c r="S102" s="109">
        <v>0</v>
      </c>
      <c r="T102" s="109">
        <v>0</v>
      </c>
      <c r="U102" s="108"/>
      <c r="V102" s="109">
        <v>0.248543202253695</v>
      </c>
      <c r="W102" s="108"/>
      <c r="X102" s="109">
        <v>0</v>
      </c>
      <c r="Y102" s="108" t="s">
        <v>221</v>
      </c>
      <c r="Z102" s="109">
        <v>0</v>
      </c>
      <c r="AA102" s="108"/>
      <c r="AB102" s="109">
        <v>0</v>
      </c>
      <c r="AC102" s="109">
        <v>0</v>
      </c>
      <c r="AD102" s="109">
        <v>0</v>
      </c>
      <c r="AE102" s="108"/>
      <c r="AF102" s="108" t="s">
        <v>221</v>
      </c>
      <c r="AG102" s="108"/>
      <c r="AH102" s="108"/>
      <c r="AI102" s="108" t="s">
        <v>221</v>
      </c>
      <c r="AJ102" s="109">
        <v>0</v>
      </c>
      <c r="AK102" s="109">
        <v>0</v>
      </c>
      <c r="AL102" s="109">
        <v>0</v>
      </c>
      <c r="AM102" s="108" t="s">
        <v>221</v>
      </c>
      <c r="AN102" s="108"/>
      <c r="AO102" s="109">
        <v>0</v>
      </c>
      <c r="AP102" s="109">
        <v>5.7025547445255502E-2</v>
      </c>
      <c r="AQ102" s="108" t="s">
        <v>221</v>
      </c>
      <c r="AR102" s="109">
        <v>0.207661085009607</v>
      </c>
      <c r="AS102" s="109">
        <v>0</v>
      </c>
      <c r="AT102" s="109">
        <v>0</v>
      </c>
      <c r="AU102" s="109">
        <v>0</v>
      </c>
      <c r="AV102" s="109">
        <v>0</v>
      </c>
      <c r="AW102" s="108" t="s">
        <v>221</v>
      </c>
      <c r="AX102" s="108"/>
      <c r="AY102" s="108" t="s">
        <v>221</v>
      </c>
      <c r="AZ102" s="108" t="s">
        <v>221</v>
      </c>
      <c r="BA102" s="109">
        <v>0</v>
      </c>
      <c r="BB102" s="109">
        <v>0</v>
      </c>
      <c r="BC102" s="109">
        <v>0</v>
      </c>
      <c r="BD102" s="108" t="s">
        <v>221</v>
      </c>
      <c r="BE102" s="109">
        <v>0</v>
      </c>
      <c r="BF102" s="109">
        <v>0</v>
      </c>
      <c r="BG102" s="108"/>
      <c r="BH102" s="109">
        <v>239.57839440523199</v>
      </c>
      <c r="BI102" s="109">
        <v>0</v>
      </c>
      <c r="BJ102" s="108"/>
      <c r="BK102" s="109">
        <v>0</v>
      </c>
      <c r="BL102" s="109">
        <v>0</v>
      </c>
      <c r="BM102" s="109">
        <v>239.57839440523199</v>
      </c>
    </row>
    <row r="103" spans="1:65" ht="18.75" customHeight="1">
      <c r="A103" s="108" t="s">
        <v>170</v>
      </c>
      <c r="B103" s="110"/>
      <c r="C103" s="111">
        <v>142.0497</v>
      </c>
      <c r="D103" s="111">
        <v>9.2899999999999991</v>
      </c>
      <c r="E103" s="111">
        <v>0</v>
      </c>
      <c r="F103" s="111">
        <v>104.16978</v>
      </c>
      <c r="G103" s="111">
        <v>24.561092590000001</v>
      </c>
      <c r="H103" s="111">
        <v>78.3959770485462</v>
      </c>
      <c r="I103" s="111">
        <v>0</v>
      </c>
      <c r="J103" s="111">
        <v>0</v>
      </c>
      <c r="K103" s="111">
        <v>0</v>
      </c>
      <c r="L103" s="110" t="s">
        <v>221</v>
      </c>
      <c r="M103" s="110" t="s">
        <v>221</v>
      </c>
      <c r="N103" s="111">
        <v>182.14787466919299</v>
      </c>
      <c r="O103" s="110" t="s">
        <v>221</v>
      </c>
      <c r="P103" s="111">
        <v>32.323617720073997</v>
      </c>
      <c r="Q103" s="111">
        <v>860.53934536741201</v>
      </c>
      <c r="R103" s="111">
        <v>2681.9468999999999</v>
      </c>
      <c r="S103" s="111">
        <v>1.5173821800000001E-2</v>
      </c>
      <c r="T103" s="111">
        <v>0</v>
      </c>
      <c r="U103" s="110"/>
      <c r="V103" s="111">
        <v>22.3221510438776</v>
      </c>
      <c r="W103" s="111">
        <v>0</v>
      </c>
      <c r="X103" s="110"/>
      <c r="Y103" s="111">
        <v>14.5692</v>
      </c>
      <c r="Z103" s="111">
        <v>449.68666365809997</v>
      </c>
      <c r="AA103" s="111">
        <v>959.91379310344803</v>
      </c>
      <c r="AB103" s="111">
        <v>0</v>
      </c>
      <c r="AC103" s="111">
        <v>392.72999399999998</v>
      </c>
      <c r="AD103" s="111">
        <v>0</v>
      </c>
      <c r="AE103" s="110"/>
      <c r="AF103" s="110"/>
      <c r="AG103" s="110"/>
      <c r="AH103" s="110"/>
      <c r="AI103" s="110" t="s">
        <v>221</v>
      </c>
      <c r="AJ103" s="111">
        <v>5570.3328842000001</v>
      </c>
      <c r="AK103" s="111">
        <v>3.1749999999999998</v>
      </c>
      <c r="AL103" s="111">
        <v>0</v>
      </c>
      <c r="AM103" s="111">
        <v>597.70142999999996</v>
      </c>
      <c r="AN103" s="110"/>
      <c r="AO103" s="110" t="s">
        <v>221</v>
      </c>
      <c r="AP103" s="111">
        <v>96.9149178832117</v>
      </c>
      <c r="AQ103" s="110" t="s">
        <v>221</v>
      </c>
      <c r="AR103" s="111">
        <v>15.6076496662679</v>
      </c>
      <c r="AS103" s="111">
        <v>0</v>
      </c>
      <c r="AT103" s="111">
        <v>0</v>
      </c>
      <c r="AU103" s="111">
        <v>1.4569199999999999E-2</v>
      </c>
      <c r="AV103" s="111">
        <v>16.233555969069901</v>
      </c>
      <c r="AW103" s="110" t="s">
        <v>221</v>
      </c>
      <c r="AX103" s="111">
        <v>0</v>
      </c>
      <c r="AY103" s="110" t="s">
        <v>221</v>
      </c>
      <c r="AZ103" s="111">
        <v>720.01920938226704</v>
      </c>
      <c r="BA103" s="111">
        <v>262.05397177791099</v>
      </c>
      <c r="BB103" s="111">
        <v>9</v>
      </c>
      <c r="BC103" s="111">
        <v>424.5376</v>
      </c>
      <c r="BD103" s="111">
        <v>3296</v>
      </c>
      <c r="BE103" s="111">
        <v>271.34397177791101</v>
      </c>
      <c r="BF103" s="111">
        <v>1431.0397641519901</v>
      </c>
      <c r="BG103" s="110"/>
      <c r="BH103" s="111">
        <v>6353.56578241221</v>
      </c>
      <c r="BI103" s="111">
        <v>3299.1750000000002</v>
      </c>
      <c r="BJ103" s="110"/>
      <c r="BK103" s="111">
        <v>24.561092590000001</v>
      </c>
      <c r="BL103" s="111">
        <v>5586.5664401690701</v>
      </c>
      <c r="BM103" s="111">
        <v>16966.252051101201</v>
      </c>
    </row>
    <row r="104" spans="1:65" ht="18.75" customHeight="1">
      <c r="A104" s="108" t="s">
        <v>171</v>
      </c>
      <c r="B104" s="108"/>
      <c r="C104" s="109">
        <v>115.3395</v>
      </c>
      <c r="D104" s="108"/>
      <c r="E104" s="109">
        <v>0</v>
      </c>
      <c r="F104" s="109">
        <v>794.62845000000004</v>
      </c>
      <c r="G104" s="109">
        <v>9.9867985200000007</v>
      </c>
      <c r="H104" s="108" t="s">
        <v>221</v>
      </c>
      <c r="I104" s="108" t="s">
        <v>221</v>
      </c>
      <c r="J104" s="109">
        <v>0</v>
      </c>
      <c r="K104" s="109">
        <v>0</v>
      </c>
      <c r="L104" s="109">
        <v>0</v>
      </c>
      <c r="M104" s="108" t="s">
        <v>221</v>
      </c>
      <c r="N104" s="109">
        <v>74.002679125690193</v>
      </c>
      <c r="O104" s="109">
        <v>0</v>
      </c>
      <c r="P104" s="108" t="s">
        <v>221</v>
      </c>
      <c r="Q104" s="109">
        <v>790.91617157143503</v>
      </c>
      <c r="R104" s="109">
        <v>783.09450000000004</v>
      </c>
      <c r="S104" s="109">
        <v>0</v>
      </c>
      <c r="T104" s="109">
        <v>0</v>
      </c>
      <c r="U104" s="108"/>
      <c r="V104" s="109">
        <v>0</v>
      </c>
      <c r="W104" s="109">
        <v>1.11899133175729E-3</v>
      </c>
      <c r="X104" s="109">
        <v>131.29327427899199</v>
      </c>
      <c r="Y104" s="109">
        <v>0</v>
      </c>
      <c r="Z104" s="109">
        <v>45.814255327799998</v>
      </c>
      <c r="AA104" s="109">
        <v>2603.20789124669</v>
      </c>
      <c r="AB104" s="109">
        <v>0</v>
      </c>
      <c r="AC104" s="109">
        <v>714.63314700000001</v>
      </c>
      <c r="AD104" s="109">
        <v>0</v>
      </c>
      <c r="AE104" s="108"/>
      <c r="AF104" s="108"/>
      <c r="AG104" s="108"/>
      <c r="AH104" s="108"/>
      <c r="AI104" s="108"/>
      <c r="AJ104" s="109">
        <v>98.452173000000002</v>
      </c>
      <c r="AK104" s="109">
        <v>0</v>
      </c>
      <c r="AL104" s="109">
        <v>0</v>
      </c>
      <c r="AM104" s="109">
        <v>7626.8547900000003</v>
      </c>
      <c r="AN104" s="109">
        <v>0</v>
      </c>
      <c r="AO104" s="109">
        <v>6.1588632135732999E-2</v>
      </c>
      <c r="AP104" s="109">
        <v>2.8227645985401502</v>
      </c>
      <c r="AQ104" s="108" t="s">
        <v>221</v>
      </c>
      <c r="AR104" s="109">
        <v>0.52227123390897601</v>
      </c>
      <c r="AS104" s="109">
        <v>0</v>
      </c>
      <c r="AT104" s="109">
        <v>0</v>
      </c>
      <c r="AU104" s="109">
        <v>0</v>
      </c>
      <c r="AV104" s="109">
        <v>3.2812506745992298</v>
      </c>
      <c r="AW104" s="108" t="s">
        <v>221</v>
      </c>
      <c r="AX104" s="108"/>
      <c r="AY104" s="108" t="s">
        <v>221</v>
      </c>
      <c r="AZ104" s="109">
        <v>358.70185016681802</v>
      </c>
      <c r="BA104" s="109">
        <v>661.44058449780903</v>
      </c>
      <c r="BB104" s="109">
        <v>0</v>
      </c>
      <c r="BC104" s="109">
        <v>708.60320000000002</v>
      </c>
      <c r="BD104" s="109">
        <v>2321</v>
      </c>
      <c r="BE104" s="109">
        <v>792.79544740893698</v>
      </c>
      <c r="BF104" s="109">
        <v>3317.84103824669</v>
      </c>
      <c r="BG104" s="108"/>
      <c r="BH104" s="109">
        <v>11301.3015510155</v>
      </c>
      <c r="BI104" s="109">
        <v>2321</v>
      </c>
      <c r="BJ104" s="108"/>
      <c r="BK104" s="109">
        <v>9.9867985200000007</v>
      </c>
      <c r="BL104" s="109">
        <v>101.733423674599</v>
      </c>
      <c r="BM104" s="109">
        <v>17844.6582588657</v>
      </c>
    </row>
    <row r="105" spans="1:65" ht="18.75" customHeight="1">
      <c r="A105" s="108" t="s">
        <v>285</v>
      </c>
      <c r="B105" s="110"/>
      <c r="C105" s="110" t="s">
        <v>221</v>
      </c>
      <c r="D105" s="110"/>
      <c r="E105" s="111">
        <v>0</v>
      </c>
      <c r="F105" s="111">
        <v>1.33551</v>
      </c>
      <c r="G105" s="111">
        <v>3.2166729999999998E-2</v>
      </c>
      <c r="H105" s="110" t="s">
        <v>221</v>
      </c>
      <c r="I105" s="111">
        <v>0</v>
      </c>
      <c r="J105" s="111">
        <v>0</v>
      </c>
      <c r="K105" s="111">
        <v>9.2779327652446408</v>
      </c>
      <c r="L105" s="110" t="s">
        <v>221</v>
      </c>
      <c r="M105" s="111">
        <v>0</v>
      </c>
      <c r="N105" s="111">
        <v>43.944195772209</v>
      </c>
      <c r="O105" s="111">
        <v>0</v>
      </c>
      <c r="P105" s="110" t="s">
        <v>221</v>
      </c>
      <c r="Q105" s="110" t="s">
        <v>221</v>
      </c>
      <c r="R105" s="111">
        <v>586.41030000000001</v>
      </c>
      <c r="S105" s="111">
        <v>0</v>
      </c>
      <c r="T105" s="111">
        <v>0</v>
      </c>
      <c r="U105" s="110"/>
      <c r="V105" s="111">
        <v>0</v>
      </c>
      <c r="W105" s="110"/>
      <c r="X105" s="111">
        <v>0</v>
      </c>
      <c r="Y105" s="111">
        <v>0</v>
      </c>
      <c r="Z105" s="111">
        <v>13.1071455711</v>
      </c>
      <c r="AA105" s="110"/>
      <c r="AB105" s="111">
        <v>0</v>
      </c>
      <c r="AC105" s="111">
        <v>0</v>
      </c>
      <c r="AD105" s="111">
        <v>0</v>
      </c>
      <c r="AE105" s="110"/>
      <c r="AF105" s="110"/>
      <c r="AG105" s="110"/>
      <c r="AH105" s="111">
        <v>4.05489121177443E-2</v>
      </c>
      <c r="AI105" s="110"/>
      <c r="AJ105" s="111">
        <v>0</v>
      </c>
      <c r="AK105" s="111">
        <v>0</v>
      </c>
      <c r="AL105" s="111">
        <v>0</v>
      </c>
      <c r="AM105" s="110" t="s">
        <v>221</v>
      </c>
      <c r="AN105" s="110"/>
      <c r="AO105" s="111">
        <v>0</v>
      </c>
      <c r="AP105" s="111">
        <v>0</v>
      </c>
      <c r="AQ105" s="110" t="s">
        <v>221</v>
      </c>
      <c r="AR105" s="110" t="s">
        <v>221</v>
      </c>
      <c r="AS105" s="111">
        <v>0</v>
      </c>
      <c r="AT105" s="111">
        <v>0</v>
      </c>
      <c r="AU105" s="111">
        <v>0</v>
      </c>
      <c r="AV105" s="111">
        <v>0.172697403926276</v>
      </c>
      <c r="AW105" s="110" t="s">
        <v>221</v>
      </c>
      <c r="AX105" s="110"/>
      <c r="AY105" s="110" t="s">
        <v>221</v>
      </c>
      <c r="AZ105" s="110" t="s">
        <v>221</v>
      </c>
      <c r="BA105" s="111">
        <v>0</v>
      </c>
      <c r="BB105" s="111">
        <v>132</v>
      </c>
      <c r="BC105" s="110" t="s">
        <v>221</v>
      </c>
      <c r="BD105" s="110" t="s">
        <v>221</v>
      </c>
      <c r="BE105" s="111">
        <v>0</v>
      </c>
      <c r="BF105" s="111">
        <v>0</v>
      </c>
      <c r="BG105" s="110"/>
      <c r="BH105" s="111">
        <v>786.115633020671</v>
      </c>
      <c r="BI105" s="111">
        <v>0</v>
      </c>
      <c r="BJ105" s="110"/>
      <c r="BK105" s="111">
        <v>3.2166729999999998E-2</v>
      </c>
      <c r="BL105" s="111">
        <v>0.172697403926276</v>
      </c>
      <c r="BM105" s="111">
        <v>786.320497154598</v>
      </c>
    </row>
    <row r="106" spans="1:65" ht="18.75" customHeight="1">
      <c r="A106" s="108" t="s">
        <v>286</v>
      </c>
      <c r="B106" s="108"/>
      <c r="C106" s="109">
        <v>0</v>
      </c>
      <c r="D106" s="108"/>
      <c r="E106" s="109">
        <v>0</v>
      </c>
      <c r="F106" s="108"/>
      <c r="G106" s="109">
        <v>0.13260379</v>
      </c>
      <c r="H106" s="108" t="s">
        <v>221</v>
      </c>
      <c r="I106" s="109">
        <v>0</v>
      </c>
      <c r="J106" s="109">
        <v>0</v>
      </c>
      <c r="K106" s="109">
        <v>0</v>
      </c>
      <c r="L106" s="109">
        <v>0</v>
      </c>
      <c r="M106" s="109">
        <v>0</v>
      </c>
      <c r="N106" s="109">
        <v>0</v>
      </c>
      <c r="O106" s="109">
        <v>0</v>
      </c>
      <c r="P106" s="109">
        <v>0</v>
      </c>
      <c r="Q106" s="108" t="s">
        <v>221</v>
      </c>
      <c r="R106" s="109">
        <v>1.2141</v>
      </c>
      <c r="S106" s="109">
        <v>0</v>
      </c>
      <c r="T106" s="109">
        <v>0</v>
      </c>
      <c r="U106" s="108"/>
      <c r="V106" s="109">
        <v>23.169729479411899</v>
      </c>
      <c r="W106" s="108"/>
      <c r="X106" s="109">
        <v>0</v>
      </c>
      <c r="Y106" s="109">
        <v>0</v>
      </c>
      <c r="Z106" s="109">
        <v>0.26378386469999998</v>
      </c>
      <c r="AA106" s="108"/>
      <c r="AB106" s="109">
        <v>0</v>
      </c>
      <c r="AC106" s="109">
        <v>0</v>
      </c>
      <c r="AD106" s="109">
        <v>0</v>
      </c>
      <c r="AE106" s="109">
        <v>118.73759221311499</v>
      </c>
      <c r="AF106" s="108"/>
      <c r="AG106" s="108"/>
      <c r="AH106" s="108"/>
      <c r="AI106" s="108"/>
      <c r="AJ106" s="108"/>
      <c r="AK106" s="109">
        <v>0</v>
      </c>
      <c r="AL106" s="109">
        <v>0</v>
      </c>
      <c r="AM106" s="109">
        <v>121.04577</v>
      </c>
      <c r="AN106" s="108"/>
      <c r="AO106" s="109">
        <v>0</v>
      </c>
      <c r="AP106" s="109">
        <v>0</v>
      </c>
      <c r="AQ106" s="108" t="s">
        <v>221</v>
      </c>
      <c r="AR106" s="109">
        <v>0.65</v>
      </c>
      <c r="AS106" s="109">
        <v>0</v>
      </c>
      <c r="AT106" s="109">
        <v>0</v>
      </c>
      <c r="AU106" s="109">
        <v>0</v>
      </c>
      <c r="AV106" s="109">
        <v>0</v>
      </c>
      <c r="AW106" s="108" t="s">
        <v>221</v>
      </c>
      <c r="AX106" s="108"/>
      <c r="AY106" s="109">
        <v>0</v>
      </c>
      <c r="AZ106" s="108" t="s">
        <v>221</v>
      </c>
      <c r="BA106" s="109">
        <v>0</v>
      </c>
      <c r="BB106" s="109">
        <v>28</v>
      </c>
      <c r="BC106" s="108" t="s">
        <v>221</v>
      </c>
      <c r="BD106" s="108" t="s">
        <v>221</v>
      </c>
      <c r="BE106" s="109">
        <v>0</v>
      </c>
      <c r="BF106" s="109">
        <v>0</v>
      </c>
      <c r="BG106" s="109">
        <v>118.73759221311499</v>
      </c>
      <c r="BH106" s="109">
        <v>174.343383344112</v>
      </c>
      <c r="BI106" s="109">
        <v>0</v>
      </c>
      <c r="BJ106" s="108"/>
      <c r="BK106" s="109">
        <v>0.13260379</v>
      </c>
      <c r="BL106" s="109">
        <v>0</v>
      </c>
      <c r="BM106" s="109">
        <v>293.21357934722698</v>
      </c>
    </row>
    <row r="107" spans="1:65" ht="18.75" customHeight="1">
      <c r="A107" s="108" t="s">
        <v>91</v>
      </c>
      <c r="B107" s="110"/>
      <c r="C107" s="111">
        <v>6.0705</v>
      </c>
      <c r="D107" s="110"/>
      <c r="E107" s="111">
        <v>0</v>
      </c>
      <c r="F107" s="111">
        <v>68.353830000000002</v>
      </c>
      <c r="G107" s="111">
        <v>452.30247006000002</v>
      </c>
      <c r="H107" s="110" t="s">
        <v>221</v>
      </c>
      <c r="I107" s="111">
        <v>0</v>
      </c>
      <c r="J107" s="111">
        <v>0</v>
      </c>
      <c r="K107" s="111">
        <v>0.67296278797728704</v>
      </c>
      <c r="L107" s="110" t="s">
        <v>221</v>
      </c>
      <c r="M107" s="110" t="s">
        <v>221</v>
      </c>
      <c r="N107" s="111">
        <v>532.394550266279</v>
      </c>
      <c r="O107" s="110" t="s">
        <v>221</v>
      </c>
      <c r="P107" s="110" t="s">
        <v>221</v>
      </c>
      <c r="Q107" s="111">
        <v>4388.9251619768802</v>
      </c>
      <c r="R107" s="111">
        <v>2384.4924000000001</v>
      </c>
      <c r="S107" s="111">
        <v>3.0595319999999998E-3</v>
      </c>
      <c r="T107" s="111">
        <v>0</v>
      </c>
      <c r="U107" s="110"/>
      <c r="V107" s="111">
        <v>2.02137923050206E-2</v>
      </c>
      <c r="W107" s="111">
        <v>2.2623640584279201</v>
      </c>
      <c r="X107" s="111">
        <v>112.88221501148701</v>
      </c>
      <c r="Y107" s="110"/>
      <c r="Z107" s="111">
        <v>389.91420415530001</v>
      </c>
      <c r="AA107" s="110" t="s">
        <v>221</v>
      </c>
      <c r="AB107" s="111">
        <v>20</v>
      </c>
      <c r="AC107" s="111">
        <v>0</v>
      </c>
      <c r="AD107" s="111">
        <v>0</v>
      </c>
      <c r="AE107" s="110"/>
      <c r="AF107" s="110"/>
      <c r="AG107" s="110" t="s">
        <v>221</v>
      </c>
      <c r="AH107" s="110"/>
      <c r="AI107" s="110" t="s">
        <v>221</v>
      </c>
      <c r="AJ107" s="111">
        <v>5.8235270000000003</v>
      </c>
      <c r="AK107" s="111">
        <v>1535.7329999999999</v>
      </c>
      <c r="AL107" s="111">
        <v>0</v>
      </c>
      <c r="AM107" s="111">
        <v>140656.03461</v>
      </c>
      <c r="AN107" s="110"/>
      <c r="AO107" s="111">
        <v>0</v>
      </c>
      <c r="AP107" s="111">
        <v>69.599680656934297</v>
      </c>
      <c r="AQ107" s="110" t="s">
        <v>221</v>
      </c>
      <c r="AR107" s="111">
        <v>2559.5864699510098</v>
      </c>
      <c r="AS107" s="111">
        <v>0</v>
      </c>
      <c r="AT107" s="111">
        <v>0</v>
      </c>
      <c r="AU107" s="111">
        <v>1.3743612000000001</v>
      </c>
      <c r="AV107" s="111">
        <v>3.02220456870982</v>
      </c>
      <c r="AW107" s="111">
        <v>861.25358978550003</v>
      </c>
      <c r="AX107" s="110"/>
      <c r="AY107" s="111">
        <v>361.39906418840297</v>
      </c>
      <c r="AZ107" s="111">
        <v>1098.02446668689</v>
      </c>
      <c r="BA107" s="111">
        <v>0</v>
      </c>
      <c r="BB107" s="111">
        <v>0</v>
      </c>
      <c r="BC107" s="111">
        <v>3688.1704</v>
      </c>
      <c r="BD107" s="111">
        <v>67416</v>
      </c>
      <c r="BE107" s="111">
        <v>132.88221501148701</v>
      </c>
      <c r="BF107" s="111">
        <v>0</v>
      </c>
      <c r="BG107" s="110"/>
      <c r="BH107" s="111">
        <v>157068.551889038</v>
      </c>
      <c r="BI107" s="111">
        <v>68951.732999999993</v>
      </c>
      <c r="BJ107" s="110"/>
      <c r="BK107" s="111">
        <v>452.30247006000002</v>
      </c>
      <c r="BL107" s="111">
        <v>8.8457315687098195</v>
      </c>
      <c r="BM107" s="111">
        <v>226614.315305678</v>
      </c>
    </row>
    <row r="108" spans="1:65" ht="18.75" customHeight="1">
      <c r="A108" s="108" t="s">
        <v>112</v>
      </c>
      <c r="B108" s="108"/>
      <c r="C108" s="109">
        <v>0</v>
      </c>
      <c r="D108" s="108"/>
      <c r="E108" s="109">
        <v>0</v>
      </c>
      <c r="F108" s="109">
        <v>40.308120000000002</v>
      </c>
      <c r="G108" s="109">
        <v>7.6187219199999996</v>
      </c>
      <c r="H108" s="108" t="s">
        <v>221</v>
      </c>
      <c r="I108" s="109">
        <v>0</v>
      </c>
      <c r="J108" s="109">
        <v>0</v>
      </c>
      <c r="K108" s="109">
        <v>0</v>
      </c>
      <c r="L108" s="109">
        <v>0</v>
      </c>
      <c r="M108" s="109">
        <v>0</v>
      </c>
      <c r="N108" s="109">
        <v>0</v>
      </c>
      <c r="O108" s="108" t="s">
        <v>221</v>
      </c>
      <c r="P108" s="109">
        <v>0</v>
      </c>
      <c r="Q108" s="108" t="s">
        <v>221</v>
      </c>
      <c r="R108" s="109">
        <v>2.4281999999999999</v>
      </c>
      <c r="S108" s="109">
        <v>0</v>
      </c>
      <c r="T108" s="109">
        <v>0</v>
      </c>
      <c r="U108" s="108"/>
      <c r="V108" s="109">
        <v>0</v>
      </c>
      <c r="W108" s="108"/>
      <c r="X108" s="109">
        <v>3.2843055983199498</v>
      </c>
      <c r="Y108" s="108" t="s">
        <v>221</v>
      </c>
      <c r="Z108" s="109">
        <v>3.2234828498999999</v>
      </c>
      <c r="AA108" s="108" t="s">
        <v>221</v>
      </c>
      <c r="AB108" s="109">
        <v>0</v>
      </c>
      <c r="AC108" s="109">
        <v>0</v>
      </c>
      <c r="AD108" s="109">
        <v>0</v>
      </c>
      <c r="AE108" s="109">
        <v>6.7042349726776003</v>
      </c>
      <c r="AF108" s="108"/>
      <c r="AG108" s="108" t="s">
        <v>221</v>
      </c>
      <c r="AH108" s="108"/>
      <c r="AI108" s="108"/>
      <c r="AJ108" s="109">
        <v>2.5764200000000002</v>
      </c>
      <c r="AK108" s="109">
        <v>0</v>
      </c>
      <c r="AL108" s="109">
        <v>0</v>
      </c>
      <c r="AM108" s="108" t="s">
        <v>221</v>
      </c>
      <c r="AN108" s="108"/>
      <c r="AO108" s="109">
        <v>0</v>
      </c>
      <c r="AP108" s="109">
        <v>0.25661496350364998</v>
      </c>
      <c r="AQ108" s="108" t="s">
        <v>221</v>
      </c>
      <c r="AR108" s="109">
        <v>20.796524804602001</v>
      </c>
      <c r="AS108" s="109">
        <v>0</v>
      </c>
      <c r="AT108" s="109">
        <v>0</v>
      </c>
      <c r="AU108" s="109">
        <v>0</v>
      </c>
      <c r="AV108" s="109">
        <v>44.555930212979099</v>
      </c>
      <c r="AW108" s="108" t="s">
        <v>221</v>
      </c>
      <c r="AX108" s="108"/>
      <c r="AY108" s="109">
        <v>0</v>
      </c>
      <c r="AZ108" s="108" t="s">
        <v>221</v>
      </c>
      <c r="BA108" s="109">
        <v>0</v>
      </c>
      <c r="BB108" s="109">
        <v>0</v>
      </c>
      <c r="BC108" s="108" t="s">
        <v>221</v>
      </c>
      <c r="BD108" s="108"/>
      <c r="BE108" s="109">
        <v>3.2843055983199498</v>
      </c>
      <c r="BF108" s="109">
        <v>0</v>
      </c>
      <c r="BG108" s="109">
        <v>6.7042349726776003</v>
      </c>
      <c r="BH108" s="109">
        <v>67.012942618005695</v>
      </c>
      <c r="BI108" s="109">
        <v>0</v>
      </c>
      <c r="BJ108" s="108"/>
      <c r="BK108" s="109">
        <v>7.6187219199999996</v>
      </c>
      <c r="BL108" s="109">
        <v>47.132350212979098</v>
      </c>
      <c r="BM108" s="109">
        <v>131.75255532198199</v>
      </c>
    </row>
    <row r="109" spans="1:65" ht="18.75" customHeight="1">
      <c r="A109" s="108" t="s">
        <v>287</v>
      </c>
      <c r="B109" s="110"/>
      <c r="C109" s="111">
        <v>8.4986999999999995</v>
      </c>
      <c r="D109" s="110"/>
      <c r="E109" s="111">
        <v>0</v>
      </c>
      <c r="F109" s="111">
        <v>14.93343</v>
      </c>
      <c r="G109" s="111">
        <v>1.1670548999999999</v>
      </c>
      <c r="H109" s="110" t="s">
        <v>221</v>
      </c>
      <c r="I109" s="111">
        <v>0</v>
      </c>
      <c r="J109" s="111">
        <v>0</v>
      </c>
      <c r="K109" s="111">
        <v>0</v>
      </c>
      <c r="L109" s="111">
        <v>0</v>
      </c>
      <c r="M109" s="110" t="s">
        <v>221</v>
      </c>
      <c r="N109" s="111">
        <v>34.795961708105999</v>
      </c>
      <c r="O109" s="111">
        <v>0</v>
      </c>
      <c r="P109" s="110" t="s">
        <v>221</v>
      </c>
      <c r="Q109" s="111">
        <v>477.47650859732801</v>
      </c>
      <c r="R109" s="111">
        <v>818.30340000000001</v>
      </c>
      <c r="S109" s="111">
        <v>0</v>
      </c>
      <c r="T109" s="111">
        <v>0</v>
      </c>
      <c r="U109" s="110"/>
      <c r="V109" s="111">
        <v>27.0670975958013</v>
      </c>
      <c r="W109" s="110"/>
      <c r="X109" s="111">
        <v>1.5789930761153599E-2</v>
      </c>
      <c r="Y109" s="111">
        <v>0</v>
      </c>
      <c r="Z109" s="111">
        <v>8.0141660450999996</v>
      </c>
      <c r="AA109" s="110"/>
      <c r="AB109" s="111">
        <v>0</v>
      </c>
      <c r="AC109" s="111">
        <v>0</v>
      </c>
      <c r="AD109" s="111">
        <v>0</v>
      </c>
      <c r="AE109" s="110"/>
      <c r="AF109" s="110"/>
      <c r="AG109" s="110"/>
      <c r="AH109" s="110"/>
      <c r="AI109" s="110" t="s">
        <v>221</v>
      </c>
      <c r="AJ109" s="111">
        <v>0.25</v>
      </c>
      <c r="AK109" s="111">
        <v>0</v>
      </c>
      <c r="AL109" s="111">
        <v>0</v>
      </c>
      <c r="AM109" s="111">
        <v>1471.8534299999999</v>
      </c>
      <c r="AN109" s="110"/>
      <c r="AO109" s="110" t="s">
        <v>221</v>
      </c>
      <c r="AP109" s="111">
        <v>4.2484032846715296</v>
      </c>
      <c r="AQ109" s="110" t="s">
        <v>221</v>
      </c>
      <c r="AR109" s="111">
        <v>49.616452694043701</v>
      </c>
      <c r="AS109" s="111">
        <v>0</v>
      </c>
      <c r="AT109" s="111">
        <v>0</v>
      </c>
      <c r="AU109" s="111">
        <v>0</v>
      </c>
      <c r="AV109" s="111">
        <v>0</v>
      </c>
      <c r="AW109" s="110" t="s">
        <v>221</v>
      </c>
      <c r="AX109" s="110"/>
      <c r="AY109" s="110" t="s">
        <v>221</v>
      </c>
      <c r="AZ109" s="111">
        <v>207.69790718835301</v>
      </c>
      <c r="BA109" s="111">
        <v>0.1</v>
      </c>
      <c r="BB109" s="111">
        <v>119</v>
      </c>
      <c r="BC109" s="111">
        <v>62.432000000000102</v>
      </c>
      <c r="BD109" s="111">
        <v>1087</v>
      </c>
      <c r="BE109" s="111">
        <v>0.115789930761154</v>
      </c>
      <c r="BF109" s="111">
        <v>0</v>
      </c>
      <c r="BG109" s="110"/>
      <c r="BH109" s="111">
        <v>3303.9374571133999</v>
      </c>
      <c r="BI109" s="111">
        <v>1087</v>
      </c>
      <c r="BJ109" s="110"/>
      <c r="BK109" s="111">
        <v>1.1670548999999999</v>
      </c>
      <c r="BL109" s="111">
        <v>0.25</v>
      </c>
      <c r="BM109" s="111">
        <v>4392.4703019441604</v>
      </c>
    </row>
    <row r="110" spans="1:65" ht="18.75" customHeight="1">
      <c r="A110" s="108" t="s">
        <v>172</v>
      </c>
      <c r="B110" s="108"/>
      <c r="C110" s="109">
        <v>1079.3349000000001</v>
      </c>
      <c r="D110" s="109">
        <v>0</v>
      </c>
      <c r="E110" s="109">
        <v>0</v>
      </c>
      <c r="F110" s="109">
        <v>4183.5457800000004</v>
      </c>
      <c r="G110" s="109">
        <v>207.89322935000001</v>
      </c>
      <c r="H110" s="108" t="s">
        <v>221</v>
      </c>
      <c r="I110" s="109">
        <v>0</v>
      </c>
      <c r="J110" s="109">
        <v>0</v>
      </c>
      <c r="K110" s="109">
        <v>0.50315244642718804</v>
      </c>
      <c r="L110" s="108" t="s">
        <v>221</v>
      </c>
      <c r="M110" s="109">
        <v>14.641499518262201</v>
      </c>
      <c r="N110" s="109">
        <v>440.58548698010202</v>
      </c>
      <c r="O110" s="108" t="s">
        <v>221</v>
      </c>
      <c r="P110" s="109">
        <v>214.64364452951</v>
      </c>
      <c r="Q110" s="109">
        <v>11893.4337320619</v>
      </c>
      <c r="R110" s="109">
        <v>9835.4241000000002</v>
      </c>
      <c r="S110" s="109">
        <v>146.24247779640001</v>
      </c>
      <c r="T110" s="109">
        <v>0</v>
      </c>
      <c r="U110" s="108"/>
      <c r="V110" s="109">
        <v>331.34354956971401</v>
      </c>
      <c r="W110" s="109">
        <v>7.4142964349881799E-3</v>
      </c>
      <c r="X110" s="109">
        <v>22.516441265405</v>
      </c>
      <c r="Y110" s="109">
        <v>69.203699999999998</v>
      </c>
      <c r="Z110" s="108"/>
      <c r="AA110" s="109">
        <v>164.199270557029</v>
      </c>
      <c r="AB110" s="109">
        <v>0</v>
      </c>
      <c r="AC110" s="109">
        <v>4.3094830000000002</v>
      </c>
      <c r="AD110" s="109">
        <v>0</v>
      </c>
      <c r="AE110" s="108"/>
      <c r="AF110" s="108"/>
      <c r="AG110" s="108" t="s">
        <v>221</v>
      </c>
      <c r="AH110" s="108"/>
      <c r="AI110" s="109">
        <v>59.099959800000001</v>
      </c>
      <c r="AJ110" s="109">
        <v>7</v>
      </c>
      <c r="AK110" s="109">
        <v>0</v>
      </c>
      <c r="AL110" s="109">
        <v>0</v>
      </c>
      <c r="AM110" s="109">
        <v>38174.946300000003</v>
      </c>
      <c r="AN110" s="108"/>
      <c r="AO110" s="109">
        <v>0</v>
      </c>
      <c r="AP110" s="109">
        <v>83.257299270073005</v>
      </c>
      <c r="AQ110" s="108" t="s">
        <v>221</v>
      </c>
      <c r="AR110" s="109">
        <v>113.964413213764</v>
      </c>
      <c r="AS110" s="109">
        <v>0</v>
      </c>
      <c r="AT110" s="109">
        <v>17.483039999999999</v>
      </c>
      <c r="AU110" s="109">
        <v>41.445731700000003</v>
      </c>
      <c r="AV110" s="109">
        <v>45.160371126721003</v>
      </c>
      <c r="AW110" s="109">
        <v>3226.8754848041999</v>
      </c>
      <c r="AX110" s="108"/>
      <c r="AY110" s="109">
        <v>1665.7187912002701</v>
      </c>
      <c r="AZ110" s="109">
        <v>7041.0747143868202</v>
      </c>
      <c r="BA110" s="109">
        <v>113.968267484988</v>
      </c>
      <c r="BB110" s="109">
        <v>17</v>
      </c>
      <c r="BC110" s="109">
        <v>5562.6912000000002</v>
      </c>
      <c r="BD110" s="109">
        <v>4650</v>
      </c>
      <c r="BE110" s="109">
        <v>136.484708750393</v>
      </c>
      <c r="BF110" s="109">
        <v>168.508753557029</v>
      </c>
      <c r="BG110" s="108"/>
      <c r="BH110" s="109">
        <v>84212.466371573901</v>
      </c>
      <c r="BI110" s="109">
        <v>4650</v>
      </c>
      <c r="BJ110" s="108"/>
      <c r="BK110" s="109">
        <v>207.89322935000001</v>
      </c>
      <c r="BL110" s="109">
        <v>52.160371126721003</v>
      </c>
      <c r="BM110" s="109">
        <v>89427.513434357999</v>
      </c>
    </row>
    <row r="111" spans="1:65" ht="18.75" customHeight="1">
      <c r="A111" s="108" t="s">
        <v>288</v>
      </c>
      <c r="B111" s="110"/>
      <c r="C111" s="111">
        <v>0</v>
      </c>
      <c r="D111" s="110"/>
      <c r="E111" s="111">
        <v>0</v>
      </c>
      <c r="F111" s="110"/>
      <c r="G111" s="111">
        <v>6.6150479999999998E-2</v>
      </c>
      <c r="H111" s="110" t="s">
        <v>221</v>
      </c>
      <c r="I111" s="111">
        <v>0</v>
      </c>
      <c r="J111" s="111">
        <v>0.15115694249780801</v>
      </c>
      <c r="K111" s="111">
        <v>0</v>
      </c>
      <c r="L111" s="111">
        <v>0</v>
      </c>
      <c r="M111" s="111">
        <v>0</v>
      </c>
      <c r="N111" s="111">
        <v>0</v>
      </c>
      <c r="O111" s="111">
        <v>0</v>
      </c>
      <c r="P111" s="111">
        <v>0</v>
      </c>
      <c r="Q111" s="110" t="s">
        <v>221</v>
      </c>
      <c r="R111" s="110" t="s">
        <v>221</v>
      </c>
      <c r="S111" s="111">
        <v>0</v>
      </c>
      <c r="T111" s="111">
        <v>0</v>
      </c>
      <c r="U111" s="110"/>
      <c r="V111" s="111">
        <v>0.91802184231852701</v>
      </c>
      <c r="W111" s="111">
        <v>0</v>
      </c>
      <c r="X111" s="111">
        <v>0</v>
      </c>
      <c r="Y111" s="111">
        <v>0</v>
      </c>
      <c r="Z111" s="111">
        <v>6.7263750314999999</v>
      </c>
      <c r="AA111" s="110"/>
      <c r="AB111" s="111">
        <v>0</v>
      </c>
      <c r="AC111" s="111">
        <v>2.95</v>
      </c>
      <c r="AD111" s="111">
        <v>0</v>
      </c>
      <c r="AE111" s="110"/>
      <c r="AF111" s="110"/>
      <c r="AG111" s="110"/>
      <c r="AH111" s="110"/>
      <c r="AI111" s="110"/>
      <c r="AJ111" s="111">
        <v>0.35</v>
      </c>
      <c r="AK111" s="111">
        <v>5.0351599438365504</v>
      </c>
      <c r="AL111" s="111">
        <v>0</v>
      </c>
      <c r="AM111" s="111">
        <v>2.5496099999999999</v>
      </c>
      <c r="AN111" s="110"/>
      <c r="AO111" s="111">
        <v>0</v>
      </c>
      <c r="AP111" s="111">
        <v>0</v>
      </c>
      <c r="AQ111" s="110" t="s">
        <v>221</v>
      </c>
      <c r="AR111" s="111">
        <v>0</v>
      </c>
      <c r="AS111" s="111">
        <v>0</v>
      </c>
      <c r="AT111" s="111">
        <v>0</v>
      </c>
      <c r="AU111" s="111">
        <v>0</v>
      </c>
      <c r="AV111" s="111">
        <v>0</v>
      </c>
      <c r="AW111" s="110" t="s">
        <v>221</v>
      </c>
      <c r="AX111" s="110"/>
      <c r="AY111" s="111">
        <v>0</v>
      </c>
      <c r="AZ111" s="110" t="s">
        <v>221</v>
      </c>
      <c r="BA111" s="111">
        <v>0</v>
      </c>
      <c r="BB111" s="111">
        <v>0</v>
      </c>
      <c r="BC111" s="110" t="s">
        <v>221</v>
      </c>
      <c r="BD111" s="110" t="s">
        <v>221</v>
      </c>
      <c r="BE111" s="111">
        <v>0</v>
      </c>
      <c r="BF111" s="111">
        <v>2.95</v>
      </c>
      <c r="BG111" s="110"/>
      <c r="BH111" s="111">
        <v>10.1940068738185</v>
      </c>
      <c r="BI111" s="111">
        <v>5.1863168863343603</v>
      </c>
      <c r="BJ111" s="110"/>
      <c r="BK111" s="111">
        <v>6.6150479999999998E-2</v>
      </c>
      <c r="BL111" s="111">
        <v>0.35</v>
      </c>
      <c r="BM111" s="111">
        <v>18.746474240152899</v>
      </c>
    </row>
    <row r="112" spans="1:65" ht="18.75" customHeight="1">
      <c r="A112" s="108" t="s">
        <v>129</v>
      </c>
      <c r="B112" s="108"/>
      <c r="C112" s="109">
        <v>53.420400000000001</v>
      </c>
      <c r="D112" s="108"/>
      <c r="E112" s="109">
        <v>0</v>
      </c>
      <c r="F112" s="109">
        <v>353.78874000000002</v>
      </c>
      <c r="G112" s="109">
        <v>250.11795176000001</v>
      </c>
      <c r="H112" s="108" t="s">
        <v>221</v>
      </c>
      <c r="I112" s="109">
        <v>0</v>
      </c>
      <c r="J112" s="109">
        <v>0</v>
      </c>
      <c r="K112" s="109">
        <v>0</v>
      </c>
      <c r="L112" s="108" t="s">
        <v>221</v>
      </c>
      <c r="M112" s="108" t="s">
        <v>221</v>
      </c>
      <c r="N112" s="109">
        <v>361.028522886921</v>
      </c>
      <c r="O112" s="109">
        <v>0</v>
      </c>
      <c r="P112" s="109">
        <v>49.630514521766997</v>
      </c>
      <c r="Q112" s="109">
        <v>2168.7026845864102</v>
      </c>
      <c r="R112" s="109">
        <v>2856.7773000000002</v>
      </c>
      <c r="S112" s="109">
        <v>0.23292751319999999</v>
      </c>
      <c r="T112" s="109">
        <v>0</v>
      </c>
      <c r="U112" s="108"/>
      <c r="V112" s="109">
        <v>2.3755605294639799</v>
      </c>
      <c r="W112" s="109">
        <v>10.635033678747</v>
      </c>
      <c r="X112" s="109">
        <v>9.4581685259310095</v>
      </c>
      <c r="Y112" s="108" t="s">
        <v>221</v>
      </c>
      <c r="Z112" s="109">
        <v>516.11825647800003</v>
      </c>
      <c r="AA112" s="108"/>
      <c r="AB112" s="109">
        <v>0</v>
      </c>
      <c r="AC112" s="109">
        <v>178.16732200000001</v>
      </c>
      <c r="AD112" s="109">
        <v>0</v>
      </c>
      <c r="AE112" s="108"/>
      <c r="AF112" s="108" t="s">
        <v>221</v>
      </c>
      <c r="AG112" s="108"/>
      <c r="AH112" s="108"/>
      <c r="AI112" s="108" t="s">
        <v>221</v>
      </c>
      <c r="AJ112" s="109">
        <v>10.293933000000001</v>
      </c>
      <c r="AK112" s="109">
        <v>0</v>
      </c>
      <c r="AL112" s="109">
        <v>0</v>
      </c>
      <c r="AM112" s="109">
        <v>16846.730189999998</v>
      </c>
      <c r="AN112" s="109">
        <v>8.3616534572450704E-2</v>
      </c>
      <c r="AO112" s="109">
        <v>2.1863018580361699</v>
      </c>
      <c r="AP112" s="109">
        <v>0.99794708029197099</v>
      </c>
      <c r="AQ112" s="108" t="s">
        <v>221</v>
      </c>
      <c r="AR112" s="109">
        <v>3.6792249504535102</v>
      </c>
      <c r="AS112" s="109">
        <v>0</v>
      </c>
      <c r="AT112" s="109">
        <v>0</v>
      </c>
      <c r="AU112" s="109">
        <v>1.2383820000000001</v>
      </c>
      <c r="AV112" s="109">
        <v>17.442437796553801</v>
      </c>
      <c r="AW112" s="108" t="s">
        <v>221</v>
      </c>
      <c r="AX112" s="109">
        <v>0</v>
      </c>
      <c r="AY112" s="108" t="s">
        <v>221</v>
      </c>
      <c r="AZ112" s="109">
        <v>1396.8992012941101</v>
      </c>
      <c r="BA112" s="109">
        <v>1328.91244183509</v>
      </c>
      <c r="BB112" s="109">
        <v>0</v>
      </c>
      <c r="BC112" s="109">
        <v>330.88959999999997</v>
      </c>
      <c r="BD112" s="109">
        <v>6999</v>
      </c>
      <c r="BE112" s="109">
        <v>1340.64052875363</v>
      </c>
      <c r="BF112" s="109">
        <v>178.16732200000001</v>
      </c>
      <c r="BG112" s="108"/>
      <c r="BH112" s="109">
        <v>24953.144485519399</v>
      </c>
      <c r="BI112" s="109">
        <v>6999</v>
      </c>
      <c r="BJ112" s="108"/>
      <c r="BK112" s="109">
        <v>250.11795176000001</v>
      </c>
      <c r="BL112" s="109">
        <v>27.7363707965538</v>
      </c>
      <c r="BM112" s="109">
        <v>33748.806658829599</v>
      </c>
    </row>
    <row r="113" spans="1:65" ht="18.75" customHeight="1">
      <c r="A113" s="108" t="s">
        <v>113</v>
      </c>
      <c r="B113" s="110"/>
      <c r="C113" s="111">
        <v>0</v>
      </c>
      <c r="D113" s="110"/>
      <c r="E113" s="111">
        <v>0</v>
      </c>
      <c r="F113" s="111">
        <v>84.74418</v>
      </c>
      <c r="G113" s="111">
        <v>0</v>
      </c>
      <c r="H113" s="110" t="s">
        <v>221</v>
      </c>
      <c r="I113" s="111">
        <v>0</v>
      </c>
      <c r="J113" s="111">
        <v>0</v>
      </c>
      <c r="K113" s="111">
        <v>0</v>
      </c>
      <c r="L113" s="110" t="s">
        <v>221</v>
      </c>
      <c r="M113" s="111">
        <v>0</v>
      </c>
      <c r="N113" s="111">
        <v>0</v>
      </c>
      <c r="O113" s="111">
        <v>0</v>
      </c>
      <c r="P113" s="111">
        <v>0</v>
      </c>
      <c r="Q113" s="111">
        <v>468.16167183211002</v>
      </c>
      <c r="R113" s="111">
        <v>70.4178</v>
      </c>
      <c r="S113" s="111">
        <v>0</v>
      </c>
      <c r="T113" s="111">
        <v>0</v>
      </c>
      <c r="U113" s="110"/>
      <c r="V113" s="111">
        <v>0</v>
      </c>
      <c r="W113" s="111">
        <v>0</v>
      </c>
      <c r="X113" s="111">
        <v>301.650837261079</v>
      </c>
      <c r="Y113" s="110" t="s">
        <v>221</v>
      </c>
      <c r="Z113" s="111">
        <v>5.5508384898000003</v>
      </c>
      <c r="AA113" s="110"/>
      <c r="AB113" s="111">
        <v>0</v>
      </c>
      <c r="AC113" s="111">
        <v>0</v>
      </c>
      <c r="AD113" s="111">
        <v>0</v>
      </c>
      <c r="AE113" s="111">
        <v>0.226608606557377</v>
      </c>
      <c r="AF113" s="110"/>
      <c r="AG113" s="110"/>
      <c r="AH113" s="110"/>
      <c r="AI113" s="110"/>
      <c r="AJ113" s="111">
        <v>2.476985</v>
      </c>
      <c r="AK113" s="111">
        <v>0</v>
      </c>
      <c r="AL113" s="111">
        <v>0</v>
      </c>
      <c r="AM113" s="111">
        <v>300.12551999999999</v>
      </c>
      <c r="AN113" s="110"/>
      <c r="AO113" s="111">
        <v>0</v>
      </c>
      <c r="AP113" s="111">
        <v>0</v>
      </c>
      <c r="AQ113" s="110" t="s">
        <v>221</v>
      </c>
      <c r="AR113" s="111">
        <v>281.60499333335099</v>
      </c>
      <c r="AS113" s="111">
        <v>0</v>
      </c>
      <c r="AT113" s="111">
        <v>0</v>
      </c>
      <c r="AU113" s="111">
        <v>0</v>
      </c>
      <c r="AV113" s="111">
        <v>66.661197915542303</v>
      </c>
      <c r="AW113" s="110" t="s">
        <v>221</v>
      </c>
      <c r="AX113" s="110"/>
      <c r="AY113" s="110" t="s">
        <v>221</v>
      </c>
      <c r="AZ113" s="110" t="s">
        <v>221</v>
      </c>
      <c r="BA113" s="111">
        <v>0</v>
      </c>
      <c r="BB113" s="111">
        <v>0</v>
      </c>
      <c r="BC113" s="111">
        <v>2921.8175999999999</v>
      </c>
      <c r="BD113" s="110"/>
      <c r="BE113" s="111">
        <v>301.650837261079</v>
      </c>
      <c r="BF113" s="111">
        <v>0</v>
      </c>
      <c r="BG113" s="111">
        <v>0.226608606557377</v>
      </c>
      <c r="BH113" s="111">
        <v>4132.42260365526</v>
      </c>
      <c r="BI113" s="111">
        <v>0</v>
      </c>
      <c r="BJ113" s="110"/>
      <c r="BK113" s="111">
        <v>0</v>
      </c>
      <c r="BL113" s="111">
        <v>69.138182915542302</v>
      </c>
      <c r="BM113" s="111">
        <v>4503.4382324384396</v>
      </c>
    </row>
    <row r="114" spans="1:65" ht="18.75" customHeight="1">
      <c r="A114" s="108" t="s">
        <v>289</v>
      </c>
      <c r="B114" s="108"/>
      <c r="C114" s="108" t="s">
        <v>221</v>
      </c>
      <c r="D114" s="108"/>
      <c r="E114" s="109">
        <v>0</v>
      </c>
      <c r="F114" s="108" t="s">
        <v>221</v>
      </c>
      <c r="G114" s="109">
        <v>0</v>
      </c>
      <c r="H114" s="108" t="s">
        <v>221</v>
      </c>
      <c r="I114" s="109">
        <v>0</v>
      </c>
      <c r="J114" s="109">
        <v>0</v>
      </c>
      <c r="K114" s="109">
        <v>0</v>
      </c>
      <c r="L114" s="108" t="s">
        <v>221</v>
      </c>
      <c r="M114" s="109">
        <v>0</v>
      </c>
      <c r="N114" s="109">
        <v>0</v>
      </c>
      <c r="O114" s="108" t="s">
        <v>221</v>
      </c>
      <c r="P114" s="109">
        <v>0</v>
      </c>
      <c r="Q114" s="109">
        <v>38.885310612464203</v>
      </c>
      <c r="R114" s="109">
        <v>105.6267</v>
      </c>
      <c r="S114" s="109">
        <v>0</v>
      </c>
      <c r="T114" s="109">
        <v>0</v>
      </c>
      <c r="U114" s="108"/>
      <c r="V114" s="109">
        <v>0</v>
      </c>
      <c r="W114" s="108"/>
      <c r="X114" s="109">
        <v>12.853003639579001</v>
      </c>
      <c r="Y114" s="108" t="s">
        <v>221</v>
      </c>
      <c r="Z114" s="109">
        <v>0</v>
      </c>
      <c r="AA114" s="108"/>
      <c r="AB114" s="109">
        <v>0</v>
      </c>
      <c r="AC114" s="109">
        <v>1.919</v>
      </c>
      <c r="AD114" s="109">
        <v>0</v>
      </c>
      <c r="AE114" s="109">
        <v>291.71987021857899</v>
      </c>
      <c r="AF114" s="108"/>
      <c r="AG114" s="108"/>
      <c r="AH114" s="108"/>
      <c r="AI114" s="108" t="s">
        <v>221</v>
      </c>
      <c r="AJ114" s="109">
        <v>0</v>
      </c>
      <c r="AK114" s="109">
        <v>0</v>
      </c>
      <c r="AL114" s="109">
        <v>0</v>
      </c>
      <c r="AM114" s="109">
        <v>186.48576</v>
      </c>
      <c r="AN114" s="108"/>
      <c r="AO114" s="109">
        <v>0</v>
      </c>
      <c r="AP114" s="109">
        <v>0</v>
      </c>
      <c r="AQ114" s="108" t="s">
        <v>221</v>
      </c>
      <c r="AR114" s="108" t="s">
        <v>221</v>
      </c>
      <c r="AS114" s="109">
        <v>0</v>
      </c>
      <c r="AT114" s="109">
        <v>0</v>
      </c>
      <c r="AU114" s="109">
        <v>0</v>
      </c>
      <c r="AV114" s="109">
        <v>0</v>
      </c>
      <c r="AW114" s="108" t="s">
        <v>221</v>
      </c>
      <c r="AX114" s="109">
        <v>3.2879139859525899</v>
      </c>
      <c r="AY114" s="108" t="s">
        <v>221</v>
      </c>
      <c r="AZ114" s="108" t="s">
        <v>221</v>
      </c>
      <c r="BA114" s="109">
        <v>0</v>
      </c>
      <c r="BB114" s="109">
        <v>12</v>
      </c>
      <c r="BC114" s="108" t="s">
        <v>221</v>
      </c>
      <c r="BD114" s="108" t="s">
        <v>221</v>
      </c>
      <c r="BE114" s="109">
        <v>16.1409176255316</v>
      </c>
      <c r="BF114" s="109">
        <v>1.919</v>
      </c>
      <c r="BG114" s="109">
        <v>291.71987021857899</v>
      </c>
      <c r="BH114" s="109">
        <v>342.99777061246402</v>
      </c>
      <c r="BI114" s="109">
        <v>0</v>
      </c>
      <c r="BJ114" s="108"/>
      <c r="BK114" s="109">
        <v>0</v>
      </c>
      <c r="BL114" s="109">
        <v>0</v>
      </c>
      <c r="BM114" s="109">
        <v>652.77755845657498</v>
      </c>
    </row>
    <row r="115" spans="1:65" ht="18.75" customHeight="1">
      <c r="A115" s="108" t="s">
        <v>173</v>
      </c>
      <c r="B115" s="110"/>
      <c r="C115" s="111">
        <v>12.141</v>
      </c>
      <c r="D115" s="110"/>
      <c r="E115" s="111">
        <v>0</v>
      </c>
      <c r="F115" s="110" t="s">
        <v>221</v>
      </c>
      <c r="G115" s="111">
        <v>0.42461631999999999</v>
      </c>
      <c r="H115" s="110" t="s">
        <v>221</v>
      </c>
      <c r="I115" s="111">
        <v>0</v>
      </c>
      <c r="J115" s="111">
        <v>0</v>
      </c>
      <c r="K115" s="111">
        <v>0</v>
      </c>
      <c r="L115" s="111">
        <v>0</v>
      </c>
      <c r="M115" s="111">
        <v>1.6945344661469699</v>
      </c>
      <c r="N115" s="111">
        <v>9.4749567092495202</v>
      </c>
      <c r="O115" s="110" t="s">
        <v>221</v>
      </c>
      <c r="P115" s="111">
        <v>38.875481999999998</v>
      </c>
      <c r="Q115" s="110" t="s">
        <v>221</v>
      </c>
      <c r="R115" s="111">
        <v>248.8905</v>
      </c>
      <c r="S115" s="111">
        <v>0</v>
      </c>
      <c r="T115" s="111">
        <v>0</v>
      </c>
      <c r="U115" s="110"/>
      <c r="V115" s="111">
        <v>28.203889939412701</v>
      </c>
      <c r="W115" s="110"/>
      <c r="X115" s="111">
        <v>11.084531394329799</v>
      </c>
      <c r="Y115" s="111">
        <v>0</v>
      </c>
      <c r="Z115" s="111">
        <v>81.539236457100003</v>
      </c>
      <c r="AA115" s="110" t="s">
        <v>221</v>
      </c>
      <c r="AB115" s="110"/>
      <c r="AC115" s="111">
        <v>324.67054999999999</v>
      </c>
      <c r="AD115" s="111">
        <v>0</v>
      </c>
      <c r="AE115" s="110"/>
      <c r="AF115" s="110" t="s">
        <v>221</v>
      </c>
      <c r="AG115" s="111">
        <v>0.70454785641314699</v>
      </c>
      <c r="AH115" s="110"/>
      <c r="AI115" s="110" t="s">
        <v>221</v>
      </c>
      <c r="AJ115" s="111">
        <v>0</v>
      </c>
      <c r="AK115" s="111">
        <v>0</v>
      </c>
      <c r="AL115" s="111">
        <v>0</v>
      </c>
      <c r="AM115" s="111">
        <v>871.72379999999998</v>
      </c>
      <c r="AN115" s="110"/>
      <c r="AO115" s="111">
        <v>0</v>
      </c>
      <c r="AP115" s="111">
        <v>111.96966240875901</v>
      </c>
      <c r="AQ115" s="110" t="s">
        <v>221</v>
      </c>
      <c r="AR115" s="111">
        <v>1240.5388539610001</v>
      </c>
      <c r="AS115" s="111">
        <v>0</v>
      </c>
      <c r="AT115" s="111">
        <v>0.97128000000000003</v>
      </c>
      <c r="AU115" s="111">
        <v>4.2238538999999999</v>
      </c>
      <c r="AV115" s="111">
        <v>0</v>
      </c>
      <c r="AW115" s="110" t="s">
        <v>221</v>
      </c>
      <c r="AX115" s="110"/>
      <c r="AY115" s="110" t="s">
        <v>221</v>
      </c>
      <c r="AZ115" s="110" t="s">
        <v>221</v>
      </c>
      <c r="BA115" s="111">
        <v>0</v>
      </c>
      <c r="BB115" s="111">
        <v>39</v>
      </c>
      <c r="BC115" s="111">
        <v>129.54640000000001</v>
      </c>
      <c r="BD115" s="110" t="s">
        <v>221</v>
      </c>
      <c r="BE115" s="111">
        <v>11.084531394329799</v>
      </c>
      <c r="BF115" s="111">
        <v>324.67054999999999</v>
      </c>
      <c r="BG115" s="110"/>
      <c r="BH115" s="111">
        <v>2819.4979976980799</v>
      </c>
      <c r="BI115" s="111">
        <v>0</v>
      </c>
      <c r="BJ115" s="110"/>
      <c r="BK115" s="111">
        <v>0.42461631999999999</v>
      </c>
      <c r="BL115" s="111">
        <v>0</v>
      </c>
      <c r="BM115" s="111">
        <v>3155.6776954124098</v>
      </c>
    </row>
    <row r="116" spans="1:65" ht="18.75" customHeight="1">
      <c r="A116" s="108" t="s">
        <v>290</v>
      </c>
      <c r="B116" s="108"/>
      <c r="C116" s="109">
        <v>0</v>
      </c>
      <c r="D116" s="108"/>
      <c r="E116" s="109">
        <v>0</v>
      </c>
      <c r="F116" s="109">
        <v>12.262409999999999</v>
      </c>
      <c r="G116" s="109">
        <v>0.25801661999999997</v>
      </c>
      <c r="H116" s="108" t="s">
        <v>221</v>
      </c>
      <c r="I116" s="109">
        <v>0</v>
      </c>
      <c r="J116" s="109">
        <v>0</v>
      </c>
      <c r="K116" s="109">
        <v>0</v>
      </c>
      <c r="L116" s="108" t="s">
        <v>221</v>
      </c>
      <c r="M116" s="109">
        <v>0</v>
      </c>
      <c r="N116" s="109">
        <v>0.490083967719803</v>
      </c>
      <c r="O116" s="109">
        <v>0</v>
      </c>
      <c r="P116" s="108" t="s">
        <v>221</v>
      </c>
      <c r="Q116" s="109">
        <v>199.37513115235001</v>
      </c>
      <c r="R116" s="109">
        <v>31.566600000000001</v>
      </c>
      <c r="S116" s="109">
        <v>0</v>
      </c>
      <c r="T116" s="109">
        <v>0</v>
      </c>
      <c r="U116" s="108"/>
      <c r="V116" s="109">
        <v>0</v>
      </c>
      <c r="W116" s="108"/>
      <c r="X116" s="109">
        <v>7.24757821936951</v>
      </c>
      <c r="Y116" s="109">
        <v>0</v>
      </c>
      <c r="Z116" s="109">
        <v>1.2721898286</v>
      </c>
      <c r="AA116" s="108" t="s">
        <v>221</v>
      </c>
      <c r="AB116" s="109">
        <v>0</v>
      </c>
      <c r="AC116" s="109">
        <v>0.45200000000000001</v>
      </c>
      <c r="AD116" s="109">
        <v>0</v>
      </c>
      <c r="AE116" s="108"/>
      <c r="AF116" s="108"/>
      <c r="AG116" s="108" t="s">
        <v>221</v>
      </c>
      <c r="AH116" s="108"/>
      <c r="AI116" s="108" t="s">
        <v>221</v>
      </c>
      <c r="AJ116" s="109">
        <v>69.512622329999999</v>
      </c>
      <c r="AK116" s="109">
        <v>0</v>
      </c>
      <c r="AL116" s="109">
        <v>0</v>
      </c>
      <c r="AM116" s="109">
        <v>570.50558999999998</v>
      </c>
      <c r="AN116" s="108"/>
      <c r="AO116" s="109">
        <v>0</v>
      </c>
      <c r="AP116" s="109">
        <v>2.8512773722627699E-2</v>
      </c>
      <c r="AQ116" s="108" t="s">
        <v>221</v>
      </c>
      <c r="AR116" s="109">
        <v>3.99537619128877</v>
      </c>
      <c r="AS116" s="109">
        <v>0</v>
      </c>
      <c r="AT116" s="109">
        <v>0</v>
      </c>
      <c r="AU116" s="109">
        <v>0</v>
      </c>
      <c r="AV116" s="109">
        <v>11.5707260630605</v>
      </c>
      <c r="AW116" s="108" t="s">
        <v>221</v>
      </c>
      <c r="AX116" s="109">
        <v>0</v>
      </c>
      <c r="AY116" s="108" t="s">
        <v>221</v>
      </c>
      <c r="AZ116" s="109">
        <v>159.35395814376699</v>
      </c>
      <c r="BA116" s="109">
        <v>0</v>
      </c>
      <c r="BB116" s="109">
        <v>0</v>
      </c>
      <c r="BC116" s="109">
        <v>121.7424</v>
      </c>
      <c r="BD116" s="108" t="s">
        <v>221</v>
      </c>
      <c r="BE116" s="109">
        <v>7.24757821936951</v>
      </c>
      <c r="BF116" s="109">
        <v>0.45200000000000001</v>
      </c>
      <c r="BG116" s="108"/>
      <c r="BH116" s="109">
        <v>1100.59225205745</v>
      </c>
      <c r="BI116" s="109">
        <v>0</v>
      </c>
      <c r="BJ116" s="108"/>
      <c r="BK116" s="109">
        <v>0.25801661999999997</v>
      </c>
      <c r="BL116" s="109">
        <v>81.083348393060504</v>
      </c>
      <c r="BM116" s="109">
        <v>1189.6331952898799</v>
      </c>
    </row>
    <row r="117" spans="1:65" ht="18.75" customHeight="1">
      <c r="A117" s="108" t="s">
        <v>291</v>
      </c>
      <c r="B117" s="110"/>
      <c r="C117" s="111">
        <v>0</v>
      </c>
      <c r="D117" s="110"/>
      <c r="E117" s="111">
        <v>0</v>
      </c>
      <c r="F117" s="110"/>
      <c r="G117" s="111">
        <v>0</v>
      </c>
      <c r="H117" s="110" t="s">
        <v>221</v>
      </c>
      <c r="I117" s="111">
        <v>0</v>
      </c>
      <c r="J117" s="111">
        <v>0</v>
      </c>
      <c r="K117" s="111">
        <v>0</v>
      </c>
      <c r="L117" s="111">
        <v>0</v>
      </c>
      <c r="M117" s="111">
        <v>0</v>
      </c>
      <c r="N117" s="111">
        <v>0</v>
      </c>
      <c r="O117" s="111">
        <v>0</v>
      </c>
      <c r="P117" s="111">
        <v>0</v>
      </c>
      <c r="Q117" s="110"/>
      <c r="R117" s="111">
        <v>0</v>
      </c>
      <c r="S117" s="111">
        <v>0</v>
      </c>
      <c r="T117" s="111">
        <v>0</v>
      </c>
      <c r="U117" s="110"/>
      <c r="V117" s="111">
        <v>0</v>
      </c>
      <c r="W117" s="110"/>
      <c r="X117" s="111">
        <v>0</v>
      </c>
      <c r="Y117" s="111">
        <v>0</v>
      </c>
      <c r="Z117" s="111">
        <v>0</v>
      </c>
      <c r="AA117" s="110"/>
      <c r="AB117" s="111">
        <v>0</v>
      </c>
      <c r="AC117" s="111">
        <v>14.68876</v>
      </c>
      <c r="AD117" s="111">
        <v>0</v>
      </c>
      <c r="AE117" s="110"/>
      <c r="AF117" s="110"/>
      <c r="AG117" s="110"/>
      <c r="AH117" s="110"/>
      <c r="AI117" s="110"/>
      <c r="AJ117" s="110"/>
      <c r="AK117" s="111">
        <v>0</v>
      </c>
      <c r="AL117" s="111">
        <v>0</v>
      </c>
      <c r="AM117" s="111">
        <v>0</v>
      </c>
      <c r="AN117" s="110"/>
      <c r="AO117" s="111">
        <v>0</v>
      </c>
      <c r="AP117" s="111">
        <v>0</v>
      </c>
      <c r="AQ117" s="110" t="s">
        <v>221</v>
      </c>
      <c r="AR117" s="111">
        <v>0</v>
      </c>
      <c r="AS117" s="111">
        <v>0</v>
      </c>
      <c r="AT117" s="111">
        <v>0</v>
      </c>
      <c r="AU117" s="111">
        <v>0</v>
      </c>
      <c r="AV117" s="111">
        <v>0</v>
      </c>
      <c r="AW117" s="110" t="s">
        <v>221</v>
      </c>
      <c r="AX117" s="110"/>
      <c r="AY117" s="111">
        <v>0</v>
      </c>
      <c r="AZ117" s="110" t="s">
        <v>221</v>
      </c>
      <c r="BA117" s="111">
        <v>0</v>
      </c>
      <c r="BB117" s="111">
        <v>0</v>
      </c>
      <c r="BC117" s="111">
        <v>0</v>
      </c>
      <c r="BD117" s="110" t="s">
        <v>221</v>
      </c>
      <c r="BE117" s="111">
        <v>0</v>
      </c>
      <c r="BF117" s="111">
        <v>14.68876</v>
      </c>
      <c r="BG117" s="110"/>
      <c r="BH117" s="111">
        <v>0</v>
      </c>
      <c r="BI117" s="111">
        <v>0</v>
      </c>
      <c r="BJ117" s="110"/>
      <c r="BK117" s="111">
        <v>0</v>
      </c>
      <c r="BL117" s="111">
        <v>0</v>
      </c>
      <c r="BM117" s="111">
        <v>14.68876</v>
      </c>
    </row>
    <row r="118" spans="1:65" ht="18.75" customHeight="1">
      <c r="A118" s="108" t="s">
        <v>292</v>
      </c>
      <c r="B118" s="108"/>
      <c r="C118" s="109">
        <v>0</v>
      </c>
      <c r="D118" s="108"/>
      <c r="E118" s="109">
        <v>0</v>
      </c>
      <c r="F118" s="108"/>
      <c r="G118" s="109">
        <v>0</v>
      </c>
      <c r="H118" s="108" t="s">
        <v>221</v>
      </c>
      <c r="I118" s="109">
        <v>0</v>
      </c>
      <c r="J118" s="109">
        <v>0</v>
      </c>
      <c r="K118" s="109">
        <v>0</v>
      </c>
      <c r="L118" s="109">
        <v>0</v>
      </c>
      <c r="M118" s="109">
        <v>0</v>
      </c>
      <c r="N118" s="109">
        <v>0</v>
      </c>
      <c r="O118" s="109">
        <v>0</v>
      </c>
      <c r="P118" s="109">
        <v>0</v>
      </c>
      <c r="Q118" s="108" t="s">
        <v>221</v>
      </c>
      <c r="R118" s="109">
        <v>1.2141</v>
      </c>
      <c r="S118" s="109">
        <v>0</v>
      </c>
      <c r="T118" s="109">
        <v>0</v>
      </c>
      <c r="U118" s="108"/>
      <c r="V118" s="109">
        <v>0</v>
      </c>
      <c r="W118" s="108"/>
      <c r="X118" s="109">
        <v>0</v>
      </c>
      <c r="Y118" s="109">
        <v>0</v>
      </c>
      <c r="Z118" s="109">
        <v>4.3232886900000003E-2</v>
      </c>
      <c r="AA118" s="108"/>
      <c r="AB118" s="109">
        <v>0</v>
      </c>
      <c r="AC118" s="109">
        <v>0</v>
      </c>
      <c r="AD118" s="109">
        <v>0</v>
      </c>
      <c r="AE118" s="108"/>
      <c r="AF118" s="108"/>
      <c r="AG118" s="108"/>
      <c r="AH118" s="108"/>
      <c r="AI118" s="108" t="s">
        <v>221</v>
      </c>
      <c r="AJ118" s="108"/>
      <c r="AK118" s="109">
        <v>0</v>
      </c>
      <c r="AL118" s="109">
        <v>0</v>
      </c>
      <c r="AM118" s="108" t="s">
        <v>221</v>
      </c>
      <c r="AN118" s="108"/>
      <c r="AO118" s="109">
        <v>0</v>
      </c>
      <c r="AP118" s="109">
        <v>0</v>
      </c>
      <c r="AQ118" s="108" t="s">
        <v>221</v>
      </c>
      <c r="AR118" s="108" t="s">
        <v>221</v>
      </c>
      <c r="AS118" s="109">
        <v>0</v>
      </c>
      <c r="AT118" s="109">
        <v>0</v>
      </c>
      <c r="AU118" s="109">
        <v>0</v>
      </c>
      <c r="AV118" s="109">
        <v>0</v>
      </c>
      <c r="AW118" s="108" t="s">
        <v>221</v>
      </c>
      <c r="AX118" s="108"/>
      <c r="AY118" s="109">
        <v>0</v>
      </c>
      <c r="AZ118" s="108" t="s">
        <v>221</v>
      </c>
      <c r="BA118" s="109">
        <v>0</v>
      </c>
      <c r="BB118" s="109">
        <v>0</v>
      </c>
      <c r="BC118" s="108" t="s">
        <v>221</v>
      </c>
      <c r="BD118" s="108" t="s">
        <v>221</v>
      </c>
      <c r="BE118" s="109">
        <v>0</v>
      </c>
      <c r="BF118" s="109">
        <v>0</v>
      </c>
      <c r="BG118" s="108"/>
      <c r="BH118" s="109">
        <v>1.2573328869</v>
      </c>
      <c r="BI118" s="109">
        <v>0</v>
      </c>
      <c r="BJ118" s="108"/>
      <c r="BK118" s="109">
        <v>0</v>
      </c>
      <c r="BL118" s="109">
        <v>0</v>
      </c>
      <c r="BM118" s="109">
        <v>1.2573328869</v>
      </c>
    </row>
    <row r="119" spans="1:65" ht="28.5" customHeight="1">
      <c r="A119" s="108" t="s">
        <v>174</v>
      </c>
      <c r="B119" s="110"/>
      <c r="C119" s="111">
        <v>50.992199999999997</v>
      </c>
      <c r="D119" s="110"/>
      <c r="E119" s="111">
        <v>0</v>
      </c>
      <c r="F119" s="111">
        <v>165.84605999999999</v>
      </c>
      <c r="G119" s="111">
        <v>209.35984318999999</v>
      </c>
      <c r="H119" s="110" t="s">
        <v>221</v>
      </c>
      <c r="I119" s="111">
        <v>0</v>
      </c>
      <c r="J119" s="111">
        <v>0</v>
      </c>
      <c r="K119" s="111">
        <v>0</v>
      </c>
      <c r="L119" s="111">
        <v>0</v>
      </c>
      <c r="M119" s="110" t="s">
        <v>221</v>
      </c>
      <c r="N119" s="111">
        <v>145.881661057928</v>
      </c>
      <c r="O119" s="111">
        <v>0</v>
      </c>
      <c r="P119" s="110" t="s">
        <v>221</v>
      </c>
      <c r="Q119" s="111">
        <v>260.53833656381602</v>
      </c>
      <c r="R119" s="111">
        <v>2202.3773999999999</v>
      </c>
      <c r="S119" s="111">
        <v>0</v>
      </c>
      <c r="T119" s="111">
        <v>0</v>
      </c>
      <c r="U119" s="110"/>
      <c r="V119" s="111">
        <v>138.40480453826299</v>
      </c>
      <c r="W119" s="111">
        <v>0</v>
      </c>
      <c r="X119" s="111">
        <v>3.7580035211545599</v>
      </c>
      <c r="Y119" s="110" t="s">
        <v>221</v>
      </c>
      <c r="Z119" s="111">
        <v>79.901908481700005</v>
      </c>
      <c r="AA119" s="111">
        <v>1614.0749336870001</v>
      </c>
      <c r="AB119" s="111">
        <v>3.5276399999999999</v>
      </c>
      <c r="AC119" s="110"/>
      <c r="AD119" s="111">
        <v>0</v>
      </c>
      <c r="AE119" s="110"/>
      <c r="AF119" s="110"/>
      <c r="AG119" s="110"/>
      <c r="AH119" s="110"/>
      <c r="AI119" s="110"/>
      <c r="AJ119" s="111">
        <v>0</v>
      </c>
      <c r="AK119" s="111">
        <v>0</v>
      </c>
      <c r="AL119" s="111">
        <v>0</v>
      </c>
      <c r="AM119" s="111">
        <v>917.37396000000001</v>
      </c>
      <c r="AN119" s="111">
        <v>0</v>
      </c>
      <c r="AO119" s="111">
        <v>0</v>
      </c>
      <c r="AP119" s="111">
        <v>4.6760948905109503</v>
      </c>
      <c r="AQ119" s="110" t="s">
        <v>221</v>
      </c>
      <c r="AR119" s="111">
        <v>1.1290379852964201</v>
      </c>
      <c r="AS119" s="111">
        <v>0</v>
      </c>
      <c r="AT119" s="111">
        <v>0</v>
      </c>
      <c r="AU119" s="111">
        <v>1.33551E-2</v>
      </c>
      <c r="AV119" s="111">
        <v>0.25904610588941301</v>
      </c>
      <c r="AW119" s="110" t="s">
        <v>221</v>
      </c>
      <c r="AX119" s="110"/>
      <c r="AY119" s="110" t="s">
        <v>221</v>
      </c>
      <c r="AZ119" s="111">
        <v>582.49418663431402</v>
      </c>
      <c r="BA119" s="111">
        <v>332.74873741127402</v>
      </c>
      <c r="BB119" s="111">
        <v>1</v>
      </c>
      <c r="BC119" s="111">
        <v>279.38319999999999</v>
      </c>
      <c r="BD119" s="111">
        <v>3367</v>
      </c>
      <c r="BE119" s="111">
        <v>340.03438093242897</v>
      </c>
      <c r="BF119" s="111">
        <v>1614.0749336870001</v>
      </c>
      <c r="BG119" s="110"/>
      <c r="BH119" s="111">
        <v>4830.01220525183</v>
      </c>
      <c r="BI119" s="111">
        <v>3367</v>
      </c>
      <c r="BJ119" s="110"/>
      <c r="BK119" s="111">
        <v>209.35984318999999</v>
      </c>
      <c r="BL119" s="111">
        <v>0.25904610588941301</v>
      </c>
      <c r="BM119" s="111">
        <v>10360.7404091672</v>
      </c>
    </row>
    <row r="120" spans="1:65" ht="18.75" customHeight="1">
      <c r="A120" s="108" t="s">
        <v>175</v>
      </c>
      <c r="B120" s="108"/>
      <c r="C120" s="109">
        <v>27.924299999999999</v>
      </c>
      <c r="D120" s="108"/>
      <c r="E120" s="109">
        <v>0</v>
      </c>
      <c r="F120" s="108"/>
      <c r="G120" s="109">
        <v>0</v>
      </c>
      <c r="H120" s="108" t="s">
        <v>221</v>
      </c>
      <c r="I120" s="109">
        <v>0</v>
      </c>
      <c r="J120" s="109">
        <v>0</v>
      </c>
      <c r="K120" s="109">
        <v>4.6437426650295697</v>
      </c>
      <c r="L120" s="109">
        <v>0</v>
      </c>
      <c r="M120" s="108"/>
      <c r="N120" s="109">
        <v>0</v>
      </c>
      <c r="O120" s="108"/>
      <c r="P120" s="109">
        <v>0</v>
      </c>
      <c r="Q120" s="108"/>
      <c r="R120" s="109">
        <v>0</v>
      </c>
      <c r="S120" s="109">
        <v>0</v>
      </c>
      <c r="T120" s="109">
        <v>0</v>
      </c>
      <c r="U120" s="108"/>
      <c r="V120" s="108"/>
      <c r="W120" s="108"/>
      <c r="X120" s="109">
        <v>0</v>
      </c>
      <c r="Y120" s="108"/>
      <c r="Z120" s="109">
        <v>0</v>
      </c>
      <c r="AA120" s="108"/>
      <c r="AB120" s="109">
        <v>0</v>
      </c>
      <c r="AC120" s="109">
        <v>0</v>
      </c>
      <c r="AD120" s="108"/>
      <c r="AE120" s="108"/>
      <c r="AF120" s="108"/>
      <c r="AG120" s="108"/>
      <c r="AH120" s="109">
        <v>2.7942358521021302</v>
      </c>
      <c r="AI120" s="108"/>
      <c r="AJ120" s="108"/>
      <c r="AK120" s="109">
        <v>0</v>
      </c>
      <c r="AL120" s="109">
        <v>0</v>
      </c>
      <c r="AM120" s="108" t="s">
        <v>221</v>
      </c>
      <c r="AN120" s="108"/>
      <c r="AO120" s="109">
        <v>0</v>
      </c>
      <c r="AP120" s="108"/>
      <c r="AQ120" s="108" t="s">
        <v>221</v>
      </c>
      <c r="AR120" s="109">
        <v>0</v>
      </c>
      <c r="AS120" s="108"/>
      <c r="AT120" s="109">
        <v>0</v>
      </c>
      <c r="AU120" s="108"/>
      <c r="AV120" s="109">
        <v>0</v>
      </c>
      <c r="AW120" s="108"/>
      <c r="AX120" s="108"/>
      <c r="AY120" s="108"/>
      <c r="AZ120" s="108"/>
      <c r="BA120" s="109">
        <v>0</v>
      </c>
      <c r="BB120" s="109">
        <v>16</v>
      </c>
      <c r="BC120" s="109">
        <v>0</v>
      </c>
      <c r="BD120" s="108" t="s">
        <v>221</v>
      </c>
      <c r="BE120" s="109">
        <v>0</v>
      </c>
      <c r="BF120" s="109">
        <v>0</v>
      </c>
      <c r="BG120" s="108"/>
      <c r="BH120" s="109">
        <v>51.362278517131699</v>
      </c>
      <c r="BI120" s="109">
        <v>0</v>
      </c>
      <c r="BJ120" s="108"/>
      <c r="BK120" s="109">
        <v>0</v>
      </c>
      <c r="BL120" s="109">
        <v>0</v>
      </c>
      <c r="BM120" s="109">
        <v>51.362278517131699</v>
      </c>
    </row>
    <row r="121" spans="1:65" ht="18.75" customHeight="1">
      <c r="A121" s="108" t="s">
        <v>176</v>
      </c>
      <c r="B121" s="110"/>
      <c r="C121" s="111">
        <v>0</v>
      </c>
      <c r="D121" s="110"/>
      <c r="E121" s="111">
        <v>0</v>
      </c>
      <c r="F121" s="111">
        <v>0</v>
      </c>
      <c r="G121" s="111">
        <v>0.109954</v>
      </c>
      <c r="H121" s="110" t="s">
        <v>221</v>
      </c>
      <c r="I121" s="111">
        <v>0</v>
      </c>
      <c r="J121" s="111">
        <v>0</v>
      </c>
      <c r="K121" s="111">
        <v>0</v>
      </c>
      <c r="L121" s="110" t="s">
        <v>221</v>
      </c>
      <c r="M121" s="111">
        <v>0</v>
      </c>
      <c r="N121" s="111">
        <v>0.98016793543960501</v>
      </c>
      <c r="O121" s="111">
        <v>0</v>
      </c>
      <c r="P121" s="111">
        <v>0</v>
      </c>
      <c r="Q121" s="110" t="s">
        <v>221</v>
      </c>
      <c r="R121" s="111">
        <v>38.851199999999999</v>
      </c>
      <c r="S121" s="111">
        <v>0</v>
      </c>
      <c r="T121" s="111">
        <v>0</v>
      </c>
      <c r="U121" s="110"/>
      <c r="V121" s="111">
        <v>0</v>
      </c>
      <c r="W121" s="110"/>
      <c r="X121" s="111">
        <v>0.28421875370076499</v>
      </c>
      <c r="Y121" s="111">
        <v>0</v>
      </c>
      <c r="Z121" s="111">
        <v>9.6249185855999997</v>
      </c>
      <c r="AA121" s="110"/>
      <c r="AB121" s="111">
        <v>0</v>
      </c>
      <c r="AC121" s="111">
        <v>0</v>
      </c>
      <c r="AD121" s="111">
        <v>0</v>
      </c>
      <c r="AE121" s="110"/>
      <c r="AF121" s="110"/>
      <c r="AG121" s="110"/>
      <c r="AH121" s="110"/>
      <c r="AI121" s="110" t="s">
        <v>221</v>
      </c>
      <c r="AJ121" s="110"/>
      <c r="AK121" s="111">
        <v>0</v>
      </c>
      <c r="AL121" s="111">
        <v>0</v>
      </c>
      <c r="AM121" s="110" t="s">
        <v>221</v>
      </c>
      <c r="AN121" s="110"/>
      <c r="AO121" s="111">
        <v>0</v>
      </c>
      <c r="AP121" s="111">
        <v>0</v>
      </c>
      <c r="AQ121" s="110" t="s">
        <v>221</v>
      </c>
      <c r="AR121" s="111">
        <v>2.7697435708049001E-2</v>
      </c>
      <c r="AS121" s="111">
        <v>0</v>
      </c>
      <c r="AT121" s="111">
        <v>0</v>
      </c>
      <c r="AU121" s="111">
        <v>0</v>
      </c>
      <c r="AV121" s="111">
        <v>0</v>
      </c>
      <c r="AW121" s="110" t="s">
        <v>221</v>
      </c>
      <c r="AX121" s="110"/>
      <c r="AY121" s="111">
        <v>0</v>
      </c>
      <c r="AZ121" s="110" t="s">
        <v>221</v>
      </c>
      <c r="BA121" s="111">
        <v>0</v>
      </c>
      <c r="BB121" s="111">
        <v>0</v>
      </c>
      <c r="BC121" s="110" t="s">
        <v>221</v>
      </c>
      <c r="BD121" s="110" t="s">
        <v>221</v>
      </c>
      <c r="BE121" s="111">
        <v>0.28421875370076499</v>
      </c>
      <c r="BF121" s="111">
        <v>0</v>
      </c>
      <c r="BG121" s="110"/>
      <c r="BH121" s="111">
        <v>49.4839839567477</v>
      </c>
      <c r="BI121" s="111">
        <v>0</v>
      </c>
      <c r="BJ121" s="110"/>
      <c r="BK121" s="111">
        <v>0.109954</v>
      </c>
      <c r="BL121" s="111">
        <v>0</v>
      </c>
      <c r="BM121" s="111">
        <v>49.878156710448401</v>
      </c>
    </row>
    <row r="122" spans="1:65" ht="18.75" customHeight="1">
      <c r="A122" s="108" t="s">
        <v>177</v>
      </c>
      <c r="B122" s="108"/>
      <c r="C122" s="109">
        <v>0</v>
      </c>
      <c r="D122" s="108"/>
      <c r="E122" s="109">
        <v>0</v>
      </c>
      <c r="F122" s="108"/>
      <c r="G122" s="109">
        <v>0</v>
      </c>
      <c r="H122" s="108" t="s">
        <v>221</v>
      </c>
      <c r="I122" s="109">
        <v>0</v>
      </c>
      <c r="J122" s="109">
        <v>0</v>
      </c>
      <c r="K122" s="109">
        <v>0</v>
      </c>
      <c r="L122" s="109">
        <v>0</v>
      </c>
      <c r="M122" s="108" t="s">
        <v>221</v>
      </c>
      <c r="N122" s="109">
        <v>0</v>
      </c>
      <c r="O122" s="109">
        <v>0</v>
      </c>
      <c r="P122" s="109">
        <v>0</v>
      </c>
      <c r="Q122" s="108" t="s">
        <v>221</v>
      </c>
      <c r="R122" s="109">
        <v>0</v>
      </c>
      <c r="S122" s="109">
        <v>0</v>
      </c>
      <c r="T122" s="109">
        <v>0</v>
      </c>
      <c r="U122" s="108"/>
      <c r="V122" s="109">
        <v>0</v>
      </c>
      <c r="W122" s="108"/>
      <c r="X122" s="109">
        <v>0</v>
      </c>
      <c r="Y122" s="109">
        <v>0</v>
      </c>
      <c r="Z122" s="109">
        <v>0.39003448140000002</v>
      </c>
      <c r="AA122" s="108"/>
      <c r="AB122" s="109">
        <v>111.90588</v>
      </c>
      <c r="AC122" s="109">
        <v>10.914317</v>
      </c>
      <c r="AD122" s="109">
        <v>0</v>
      </c>
      <c r="AE122" s="108"/>
      <c r="AF122" s="108"/>
      <c r="AG122" s="108" t="s">
        <v>221</v>
      </c>
      <c r="AH122" s="108"/>
      <c r="AI122" s="108"/>
      <c r="AJ122" s="108"/>
      <c r="AK122" s="109">
        <v>0</v>
      </c>
      <c r="AL122" s="109">
        <v>0</v>
      </c>
      <c r="AM122" s="108" t="s">
        <v>221</v>
      </c>
      <c r="AN122" s="108"/>
      <c r="AO122" s="109">
        <v>0</v>
      </c>
      <c r="AP122" s="109">
        <v>0</v>
      </c>
      <c r="AQ122" s="108" t="s">
        <v>221</v>
      </c>
      <c r="AR122" s="109">
        <v>41.829758791335799</v>
      </c>
      <c r="AS122" s="109">
        <v>0</v>
      </c>
      <c r="AT122" s="109">
        <v>0</v>
      </c>
      <c r="AU122" s="109">
        <v>0</v>
      </c>
      <c r="AV122" s="109">
        <v>0</v>
      </c>
      <c r="AW122" s="108" t="s">
        <v>221</v>
      </c>
      <c r="AX122" s="108"/>
      <c r="AY122" s="109">
        <v>0</v>
      </c>
      <c r="AZ122" s="108" t="s">
        <v>221</v>
      </c>
      <c r="BA122" s="109">
        <v>0</v>
      </c>
      <c r="BB122" s="109">
        <v>3</v>
      </c>
      <c r="BC122" s="109">
        <v>0</v>
      </c>
      <c r="BD122" s="108" t="s">
        <v>221</v>
      </c>
      <c r="BE122" s="109">
        <v>111.90588</v>
      </c>
      <c r="BF122" s="109">
        <v>10.914317</v>
      </c>
      <c r="BG122" s="108"/>
      <c r="BH122" s="109">
        <v>45.219793272735799</v>
      </c>
      <c r="BI122" s="109">
        <v>0</v>
      </c>
      <c r="BJ122" s="108"/>
      <c r="BK122" s="109">
        <v>0</v>
      </c>
      <c r="BL122" s="109">
        <v>0</v>
      </c>
      <c r="BM122" s="109">
        <v>168.03999027273599</v>
      </c>
    </row>
    <row r="123" spans="1:65" ht="18.75" customHeight="1">
      <c r="A123" s="108" t="s">
        <v>293</v>
      </c>
      <c r="B123" s="110"/>
      <c r="C123" s="111">
        <v>0</v>
      </c>
      <c r="D123" s="110"/>
      <c r="E123" s="111">
        <v>0</v>
      </c>
      <c r="F123" s="110"/>
      <c r="G123" s="111">
        <v>0</v>
      </c>
      <c r="H123" s="110" t="s">
        <v>221</v>
      </c>
      <c r="I123" s="111">
        <v>0</v>
      </c>
      <c r="J123" s="111">
        <v>0</v>
      </c>
      <c r="K123" s="111">
        <v>0</v>
      </c>
      <c r="L123" s="111">
        <v>0</v>
      </c>
      <c r="M123" s="111">
        <v>0</v>
      </c>
      <c r="N123" s="111">
        <v>0</v>
      </c>
      <c r="O123" s="111">
        <v>0</v>
      </c>
      <c r="P123" s="111">
        <v>0</v>
      </c>
      <c r="Q123" s="111">
        <v>3.6508930728000002</v>
      </c>
      <c r="R123" s="111">
        <v>0</v>
      </c>
      <c r="S123" s="111">
        <v>0</v>
      </c>
      <c r="T123" s="111">
        <v>0</v>
      </c>
      <c r="U123" s="110"/>
      <c r="V123" s="111">
        <v>0</v>
      </c>
      <c r="W123" s="110"/>
      <c r="X123" s="111">
        <v>0.17368923837269001</v>
      </c>
      <c r="Y123" s="111">
        <v>0</v>
      </c>
      <c r="Z123" s="111">
        <v>0</v>
      </c>
      <c r="AA123" s="110" t="s">
        <v>221</v>
      </c>
      <c r="AB123" s="111">
        <v>0</v>
      </c>
      <c r="AC123" s="111">
        <v>25.954000000000001</v>
      </c>
      <c r="AD123" s="111">
        <v>0</v>
      </c>
      <c r="AE123" s="110"/>
      <c r="AF123" s="110"/>
      <c r="AG123" s="110"/>
      <c r="AH123" s="110"/>
      <c r="AI123" s="110"/>
      <c r="AJ123" s="110"/>
      <c r="AK123" s="111">
        <v>0</v>
      </c>
      <c r="AL123" s="111">
        <v>0</v>
      </c>
      <c r="AM123" s="110" t="s">
        <v>221</v>
      </c>
      <c r="AN123" s="110"/>
      <c r="AO123" s="111">
        <v>0</v>
      </c>
      <c r="AP123" s="111">
        <v>0</v>
      </c>
      <c r="AQ123" s="110" t="s">
        <v>221</v>
      </c>
      <c r="AR123" s="111">
        <v>0</v>
      </c>
      <c r="AS123" s="111">
        <v>0</v>
      </c>
      <c r="AT123" s="111">
        <v>0</v>
      </c>
      <c r="AU123" s="111">
        <v>0</v>
      </c>
      <c r="AV123" s="111">
        <v>0</v>
      </c>
      <c r="AW123" s="110" t="s">
        <v>221</v>
      </c>
      <c r="AX123" s="110"/>
      <c r="AY123" s="110" t="s">
        <v>221</v>
      </c>
      <c r="AZ123" s="110" t="s">
        <v>221</v>
      </c>
      <c r="BA123" s="111">
        <v>457.183048108913</v>
      </c>
      <c r="BB123" s="111">
        <v>0</v>
      </c>
      <c r="BC123" s="111">
        <v>0</v>
      </c>
      <c r="BD123" s="110" t="s">
        <v>221</v>
      </c>
      <c r="BE123" s="111">
        <v>457.35673734728601</v>
      </c>
      <c r="BF123" s="111">
        <v>25.954000000000001</v>
      </c>
      <c r="BG123" s="110"/>
      <c r="BH123" s="111">
        <v>3.6508930728000002</v>
      </c>
      <c r="BI123" s="111">
        <v>0</v>
      </c>
      <c r="BJ123" s="110"/>
      <c r="BK123" s="111">
        <v>0</v>
      </c>
      <c r="BL123" s="111">
        <v>0</v>
      </c>
      <c r="BM123" s="111">
        <v>486.96163042008601</v>
      </c>
    </row>
    <row r="124" spans="1:65" ht="28.5" customHeight="1">
      <c r="A124" s="108" t="s">
        <v>178</v>
      </c>
      <c r="B124" s="108"/>
      <c r="C124" s="109">
        <v>30.352499999999999</v>
      </c>
      <c r="D124" s="108"/>
      <c r="E124" s="109">
        <v>0</v>
      </c>
      <c r="F124" s="109">
        <v>23.432130000000001</v>
      </c>
      <c r="G124" s="109">
        <v>0</v>
      </c>
      <c r="H124" s="108" t="s">
        <v>221</v>
      </c>
      <c r="I124" s="109">
        <v>0</v>
      </c>
      <c r="J124" s="109">
        <v>0</v>
      </c>
      <c r="K124" s="109">
        <v>0</v>
      </c>
      <c r="L124" s="108" t="s">
        <v>221</v>
      </c>
      <c r="M124" s="109">
        <v>1.49632127529123</v>
      </c>
      <c r="N124" s="109">
        <v>77.759989544875395</v>
      </c>
      <c r="O124" s="109">
        <v>437.19740999999999</v>
      </c>
      <c r="P124" s="109">
        <v>99.143405999999999</v>
      </c>
      <c r="Q124" s="108" t="s">
        <v>221</v>
      </c>
      <c r="R124" s="109">
        <v>94.699799999999996</v>
      </c>
      <c r="S124" s="109">
        <v>0</v>
      </c>
      <c r="T124" s="109">
        <v>0</v>
      </c>
      <c r="U124" s="108"/>
      <c r="V124" s="109">
        <v>0</v>
      </c>
      <c r="W124" s="109">
        <v>0.85336225717455505</v>
      </c>
      <c r="X124" s="109">
        <v>0</v>
      </c>
      <c r="Y124" s="109">
        <v>0</v>
      </c>
      <c r="Z124" s="109">
        <v>1.9814014872000001</v>
      </c>
      <c r="AA124" s="108"/>
      <c r="AB124" s="109">
        <v>8.548</v>
      </c>
      <c r="AC124" s="109">
        <v>0</v>
      </c>
      <c r="AD124" s="109">
        <v>0</v>
      </c>
      <c r="AE124" s="108"/>
      <c r="AF124" s="108"/>
      <c r="AG124" s="109">
        <v>174.023320534047</v>
      </c>
      <c r="AH124" s="108"/>
      <c r="AI124" s="108" t="s">
        <v>221</v>
      </c>
      <c r="AJ124" s="108"/>
      <c r="AK124" s="108" t="s">
        <v>221</v>
      </c>
      <c r="AL124" s="109">
        <v>0</v>
      </c>
      <c r="AM124" s="108" t="s">
        <v>221</v>
      </c>
      <c r="AN124" s="108"/>
      <c r="AO124" s="109">
        <v>0</v>
      </c>
      <c r="AP124" s="109">
        <v>34.7855839416058</v>
      </c>
      <c r="AQ124" s="108" t="s">
        <v>221</v>
      </c>
      <c r="AR124" s="109">
        <v>49.228453001133701</v>
      </c>
      <c r="AS124" s="109">
        <v>0</v>
      </c>
      <c r="AT124" s="109">
        <v>0</v>
      </c>
      <c r="AU124" s="109">
        <v>0.36908639999999998</v>
      </c>
      <c r="AV124" s="109">
        <v>0</v>
      </c>
      <c r="AW124" s="108" t="s">
        <v>221</v>
      </c>
      <c r="AX124" s="108"/>
      <c r="AY124" s="108" t="s">
        <v>221</v>
      </c>
      <c r="AZ124" s="108" t="s">
        <v>221</v>
      </c>
      <c r="BA124" s="109">
        <v>0</v>
      </c>
      <c r="BB124" s="109">
        <v>1</v>
      </c>
      <c r="BC124" s="108" t="s">
        <v>221</v>
      </c>
      <c r="BD124" s="108" t="s">
        <v>221</v>
      </c>
      <c r="BE124" s="109">
        <v>8.548</v>
      </c>
      <c r="BF124" s="109">
        <v>0</v>
      </c>
      <c r="BG124" s="108"/>
      <c r="BH124" s="109">
        <v>1026.32276444133</v>
      </c>
      <c r="BI124" s="109">
        <v>0</v>
      </c>
      <c r="BJ124" s="108"/>
      <c r="BK124" s="109">
        <v>0</v>
      </c>
      <c r="BL124" s="109">
        <v>0</v>
      </c>
      <c r="BM124" s="109">
        <v>1034.87076444133</v>
      </c>
    </row>
    <row r="125" spans="1:65" ht="18.75" customHeight="1">
      <c r="A125" s="108" t="s">
        <v>127</v>
      </c>
      <c r="B125" s="110"/>
      <c r="C125" s="111">
        <v>0</v>
      </c>
      <c r="D125" s="110"/>
      <c r="E125" s="111">
        <v>0</v>
      </c>
      <c r="F125" s="111">
        <v>2.5496099999999999</v>
      </c>
      <c r="G125" s="111">
        <v>0.10677028</v>
      </c>
      <c r="H125" s="110" t="s">
        <v>221</v>
      </c>
      <c r="I125" s="111">
        <v>0</v>
      </c>
      <c r="J125" s="111">
        <v>0</v>
      </c>
      <c r="K125" s="111">
        <v>0</v>
      </c>
      <c r="L125" s="110" t="s">
        <v>221</v>
      </c>
      <c r="M125" s="111">
        <v>0</v>
      </c>
      <c r="N125" s="111">
        <v>19.930081353938601</v>
      </c>
      <c r="O125" s="111">
        <v>0</v>
      </c>
      <c r="P125" s="110" t="s">
        <v>221</v>
      </c>
      <c r="Q125" s="111">
        <v>207.325001639384</v>
      </c>
      <c r="R125" s="111">
        <v>24.282</v>
      </c>
      <c r="S125" s="111">
        <v>1.116972E-4</v>
      </c>
      <c r="T125" s="111">
        <v>0</v>
      </c>
      <c r="U125" s="110"/>
      <c r="V125" s="111">
        <v>0</v>
      </c>
      <c r="W125" s="110"/>
      <c r="X125" s="111">
        <v>0</v>
      </c>
      <c r="Y125" s="111">
        <v>0</v>
      </c>
      <c r="Z125" s="111">
        <v>7.8641445645000001</v>
      </c>
      <c r="AA125" s="110"/>
      <c r="AB125" s="111">
        <v>0</v>
      </c>
      <c r="AC125" s="111">
        <v>0</v>
      </c>
      <c r="AD125" s="111">
        <v>0</v>
      </c>
      <c r="AE125" s="111">
        <v>3.2377049180327901</v>
      </c>
      <c r="AF125" s="110"/>
      <c r="AG125" s="110"/>
      <c r="AH125" s="110"/>
      <c r="AI125" s="110"/>
      <c r="AJ125" s="110"/>
      <c r="AK125" s="111">
        <v>0</v>
      </c>
      <c r="AL125" s="111">
        <v>0</v>
      </c>
      <c r="AM125" s="111">
        <v>19.425599999999999</v>
      </c>
      <c r="AN125" s="110"/>
      <c r="AO125" s="111">
        <v>0</v>
      </c>
      <c r="AP125" s="111">
        <v>2.8512773722627699E-2</v>
      </c>
      <c r="AQ125" s="110" t="s">
        <v>221</v>
      </c>
      <c r="AR125" s="111">
        <v>9.8050967495764002E-2</v>
      </c>
      <c r="AS125" s="111">
        <v>0</v>
      </c>
      <c r="AT125" s="111">
        <v>0</v>
      </c>
      <c r="AU125" s="111">
        <v>0</v>
      </c>
      <c r="AV125" s="111">
        <v>0</v>
      </c>
      <c r="AW125" s="110" t="s">
        <v>221</v>
      </c>
      <c r="AX125" s="110"/>
      <c r="AY125" s="110" t="s">
        <v>221</v>
      </c>
      <c r="AZ125" s="110" t="s">
        <v>221</v>
      </c>
      <c r="BA125" s="111">
        <v>0</v>
      </c>
      <c r="BB125" s="111">
        <v>0</v>
      </c>
      <c r="BC125" s="110" t="s">
        <v>221</v>
      </c>
      <c r="BD125" s="110" t="s">
        <v>221</v>
      </c>
      <c r="BE125" s="111">
        <v>0</v>
      </c>
      <c r="BF125" s="111">
        <v>0</v>
      </c>
      <c r="BG125" s="111">
        <v>3.2377049180327901</v>
      </c>
      <c r="BH125" s="111">
        <v>281.50311299624099</v>
      </c>
      <c r="BI125" s="111">
        <v>0</v>
      </c>
      <c r="BJ125" s="110"/>
      <c r="BK125" s="111">
        <v>0.10677028</v>
      </c>
      <c r="BL125" s="111">
        <v>0</v>
      </c>
      <c r="BM125" s="111">
        <v>284.84758819427401</v>
      </c>
    </row>
    <row r="126" spans="1:65" ht="18.75" customHeight="1">
      <c r="A126" s="108" t="s">
        <v>294</v>
      </c>
      <c r="B126" s="108"/>
      <c r="C126" s="109">
        <v>0</v>
      </c>
      <c r="D126" s="108"/>
      <c r="E126" s="109">
        <v>0</v>
      </c>
      <c r="F126" s="108"/>
      <c r="G126" s="109">
        <v>0</v>
      </c>
      <c r="H126" s="108" t="s">
        <v>221</v>
      </c>
      <c r="I126" s="109">
        <v>0</v>
      </c>
      <c r="J126" s="109">
        <v>0</v>
      </c>
      <c r="K126" s="109">
        <v>0</v>
      </c>
      <c r="L126" s="109">
        <v>0</v>
      </c>
      <c r="M126" s="109">
        <v>0</v>
      </c>
      <c r="N126" s="109">
        <v>0</v>
      </c>
      <c r="O126" s="109">
        <v>0</v>
      </c>
      <c r="P126" s="109">
        <v>0</v>
      </c>
      <c r="Q126" s="108" t="s">
        <v>221</v>
      </c>
      <c r="R126" s="109">
        <v>0</v>
      </c>
      <c r="S126" s="109">
        <v>0</v>
      </c>
      <c r="T126" s="109">
        <v>0</v>
      </c>
      <c r="U126" s="108"/>
      <c r="V126" s="109">
        <v>0</v>
      </c>
      <c r="W126" s="108"/>
      <c r="X126" s="109">
        <v>0</v>
      </c>
      <c r="Y126" s="109">
        <v>0</v>
      </c>
      <c r="Z126" s="109">
        <v>0</v>
      </c>
      <c r="AA126" s="108"/>
      <c r="AB126" s="109">
        <v>0</v>
      </c>
      <c r="AC126" s="109">
        <v>0</v>
      </c>
      <c r="AD126" s="109">
        <v>0</v>
      </c>
      <c r="AE126" s="108"/>
      <c r="AF126" s="108"/>
      <c r="AG126" s="108"/>
      <c r="AH126" s="108"/>
      <c r="AI126" s="108"/>
      <c r="AJ126" s="109">
        <v>0</v>
      </c>
      <c r="AK126" s="109">
        <v>0</v>
      </c>
      <c r="AL126" s="109">
        <v>0</v>
      </c>
      <c r="AM126" s="108" t="s">
        <v>221</v>
      </c>
      <c r="AN126" s="108"/>
      <c r="AO126" s="109">
        <v>0</v>
      </c>
      <c r="AP126" s="109">
        <v>0</v>
      </c>
      <c r="AQ126" s="108" t="s">
        <v>221</v>
      </c>
      <c r="AR126" s="109">
        <v>0</v>
      </c>
      <c r="AS126" s="109">
        <v>0</v>
      </c>
      <c r="AT126" s="109">
        <v>0</v>
      </c>
      <c r="AU126" s="109">
        <v>0</v>
      </c>
      <c r="AV126" s="109">
        <v>26.681748906609599</v>
      </c>
      <c r="AW126" s="108"/>
      <c r="AX126" s="108"/>
      <c r="AY126" s="109">
        <v>0</v>
      </c>
      <c r="AZ126" s="108" t="s">
        <v>221</v>
      </c>
      <c r="BA126" s="109">
        <v>0</v>
      </c>
      <c r="BB126" s="109">
        <v>0</v>
      </c>
      <c r="BC126" s="108" t="s">
        <v>221</v>
      </c>
      <c r="BD126" s="108" t="s">
        <v>221</v>
      </c>
      <c r="BE126" s="109">
        <v>0</v>
      </c>
      <c r="BF126" s="109">
        <v>0</v>
      </c>
      <c r="BG126" s="108"/>
      <c r="BH126" s="109">
        <v>0</v>
      </c>
      <c r="BI126" s="109">
        <v>0</v>
      </c>
      <c r="BJ126" s="108"/>
      <c r="BK126" s="109">
        <v>0</v>
      </c>
      <c r="BL126" s="109">
        <v>26.681748906609599</v>
      </c>
      <c r="BM126" s="109">
        <v>26.681748906609599</v>
      </c>
    </row>
    <row r="127" spans="1:65" ht="18.75" customHeight="1">
      <c r="A127" s="108" t="s">
        <v>295</v>
      </c>
      <c r="B127" s="110"/>
      <c r="C127" s="111">
        <v>0</v>
      </c>
      <c r="D127" s="110"/>
      <c r="E127" s="111">
        <v>0</v>
      </c>
      <c r="F127" s="110" t="s">
        <v>221</v>
      </c>
      <c r="G127" s="111">
        <v>3.0168440000000001E-2</v>
      </c>
      <c r="H127" s="111">
        <v>6252.2081103732799</v>
      </c>
      <c r="I127" s="111">
        <v>0</v>
      </c>
      <c r="J127" s="111">
        <v>0</v>
      </c>
      <c r="K127" s="111">
        <v>10.4839972431338</v>
      </c>
      <c r="L127" s="110" t="s">
        <v>221</v>
      </c>
      <c r="M127" s="111">
        <v>0</v>
      </c>
      <c r="N127" s="111">
        <v>41.493775933610003</v>
      </c>
      <c r="O127" s="111">
        <v>0</v>
      </c>
      <c r="P127" s="111">
        <v>0</v>
      </c>
      <c r="Q127" s="110" t="s">
        <v>221</v>
      </c>
      <c r="R127" s="111">
        <v>16.997399999999999</v>
      </c>
      <c r="S127" s="111">
        <v>0</v>
      </c>
      <c r="T127" s="111">
        <v>0</v>
      </c>
      <c r="U127" s="110"/>
      <c r="V127" s="111">
        <v>0</v>
      </c>
      <c r="W127" s="110"/>
      <c r="X127" s="111">
        <v>0</v>
      </c>
      <c r="Y127" s="111">
        <v>0</v>
      </c>
      <c r="Z127" s="111">
        <v>0.60704999999999998</v>
      </c>
      <c r="AA127" s="110" t="s">
        <v>221</v>
      </c>
      <c r="AB127" s="111">
        <v>0</v>
      </c>
      <c r="AC127" s="111">
        <v>0</v>
      </c>
      <c r="AD127" s="111">
        <v>0</v>
      </c>
      <c r="AE127" s="110"/>
      <c r="AF127" s="110"/>
      <c r="AG127" s="110"/>
      <c r="AH127" s="110"/>
      <c r="AI127" s="110" t="s">
        <v>221</v>
      </c>
      <c r="AJ127" s="111">
        <v>25.44</v>
      </c>
      <c r="AK127" s="111">
        <v>0</v>
      </c>
      <c r="AL127" s="111">
        <v>0</v>
      </c>
      <c r="AM127" s="111">
        <v>29.624040000000001</v>
      </c>
      <c r="AN127" s="110"/>
      <c r="AO127" s="111">
        <v>0</v>
      </c>
      <c r="AP127" s="111">
        <v>0</v>
      </c>
      <c r="AQ127" s="110" t="s">
        <v>221</v>
      </c>
      <c r="AR127" s="110" t="s">
        <v>221</v>
      </c>
      <c r="AS127" s="111">
        <v>0</v>
      </c>
      <c r="AT127" s="111">
        <v>0</v>
      </c>
      <c r="AU127" s="111">
        <v>3.2246495999999998</v>
      </c>
      <c r="AV127" s="111">
        <v>0</v>
      </c>
      <c r="AW127" s="110" t="s">
        <v>221</v>
      </c>
      <c r="AX127" s="110"/>
      <c r="AY127" s="111">
        <v>0</v>
      </c>
      <c r="AZ127" s="110" t="s">
        <v>221</v>
      </c>
      <c r="BA127" s="111">
        <v>0</v>
      </c>
      <c r="BB127" s="111">
        <v>0</v>
      </c>
      <c r="BC127" s="111">
        <v>0</v>
      </c>
      <c r="BD127" s="110" t="s">
        <v>221</v>
      </c>
      <c r="BE127" s="111">
        <v>0</v>
      </c>
      <c r="BF127" s="111">
        <v>6252.2081103732799</v>
      </c>
      <c r="BG127" s="110"/>
      <c r="BH127" s="111">
        <v>102.43091277674399</v>
      </c>
      <c r="BI127" s="111">
        <v>0</v>
      </c>
      <c r="BJ127" s="110"/>
      <c r="BK127" s="111">
        <v>3.0168440000000001E-2</v>
      </c>
      <c r="BL127" s="111">
        <v>25.44</v>
      </c>
      <c r="BM127" s="111">
        <v>6380.1091915900297</v>
      </c>
    </row>
    <row r="128" spans="1:65" ht="18.75" customHeight="1">
      <c r="A128" s="108" t="s">
        <v>296</v>
      </c>
      <c r="B128" s="108"/>
      <c r="C128" s="108" t="s">
        <v>221</v>
      </c>
      <c r="D128" s="108"/>
      <c r="E128" s="109">
        <v>0</v>
      </c>
      <c r="F128" s="108" t="s">
        <v>221</v>
      </c>
      <c r="G128" s="109">
        <v>1.70598425</v>
      </c>
      <c r="H128" s="108" t="s">
        <v>221</v>
      </c>
      <c r="I128" s="109">
        <v>0</v>
      </c>
      <c r="J128" s="109">
        <v>0</v>
      </c>
      <c r="K128" s="109">
        <v>0.11267798655911999</v>
      </c>
      <c r="L128" s="108" t="s">
        <v>221</v>
      </c>
      <c r="M128" s="109">
        <v>0</v>
      </c>
      <c r="N128" s="109">
        <v>0</v>
      </c>
      <c r="O128" s="109">
        <v>0</v>
      </c>
      <c r="P128" s="109">
        <v>0</v>
      </c>
      <c r="Q128" s="108" t="s">
        <v>221</v>
      </c>
      <c r="R128" s="109">
        <v>761.24069999999995</v>
      </c>
      <c r="S128" s="109">
        <v>0.89494953300000002</v>
      </c>
      <c r="T128" s="109">
        <v>0</v>
      </c>
      <c r="U128" s="108"/>
      <c r="V128" s="109">
        <v>0</v>
      </c>
      <c r="W128" s="108"/>
      <c r="X128" s="109">
        <v>106.187284368758</v>
      </c>
      <c r="Y128" s="109">
        <v>0</v>
      </c>
      <c r="Z128" s="109">
        <v>53.515731131999999</v>
      </c>
      <c r="AA128" s="108"/>
      <c r="AB128" s="109">
        <v>0</v>
      </c>
      <c r="AC128" s="109">
        <v>0</v>
      </c>
      <c r="AD128" s="109">
        <v>0</v>
      </c>
      <c r="AE128" s="108"/>
      <c r="AF128" s="108"/>
      <c r="AG128" s="108"/>
      <c r="AH128" s="108"/>
      <c r="AI128" s="108" t="s">
        <v>221</v>
      </c>
      <c r="AJ128" s="108"/>
      <c r="AK128" s="109">
        <v>0</v>
      </c>
      <c r="AL128" s="109">
        <v>0</v>
      </c>
      <c r="AM128" s="109">
        <v>258.60329999999999</v>
      </c>
      <c r="AN128" s="108"/>
      <c r="AO128" s="109">
        <v>0</v>
      </c>
      <c r="AP128" s="109">
        <v>0</v>
      </c>
      <c r="AQ128" s="108" t="s">
        <v>221</v>
      </c>
      <c r="AR128" s="109">
        <v>0</v>
      </c>
      <c r="AS128" s="109">
        <v>0</v>
      </c>
      <c r="AT128" s="109">
        <v>0</v>
      </c>
      <c r="AU128" s="109">
        <v>0.19425600000000001</v>
      </c>
      <c r="AV128" s="109">
        <v>8.6348701963137806E-2</v>
      </c>
      <c r="AW128" s="108" t="s">
        <v>221</v>
      </c>
      <c r="AX128" s="108"/>
      <c r="AY128" s="109">
        <v>0</v>
      </c>
      <c r="AZ128" s="108" t="s">
        <v>221</v>
      </c>
      <c r="BA128" s="109">
        <v>0</v>
      </c>
      <c r="BB128" s="109">
        <v>159</v>
      </c>
      <c r="BC128" s="108" t="s">
        <v>221</v>
      </c>
      <c r="BD128" s="108" t="s">
        <v>221</v>
      </c>
      <c r="BE128" s="109">
        <v>106.187284368758</v>
      </c>
      <c r="BF128" s="109">
        <v>0</v>
      </c>
      <c r="BG128" s="108"/>
      <c r="BH128" s="109">
        <v>1233.5616146515599</v>
      </c>
      <c r="BI128" s="109">
        <v>0</v>
      </c>
      <c r="BJ128" s="108"/>
      <c r="BK128" s="109">
        <v>1.70598425</v>
      </c>
      <c r="BL128" s="109">
        <v>8.6348701963137806E-2</v>
      </c>
      <c r="BM128" s="109">
        <v>1341.54123197228</v>
      </c>
    </row>
    <row r="129" spans="1:65" ht="18.75" customHeight="1">
      <c r="A129" s="108" t="s">
        <v>92</v>
      </c>
      <c r="B129" s="110"/>
      <c r="C129" s="111">
        <v>0</v>
      </c>
      <c r="D129" s="110"/>
      <c r="E129" s="111">
        <v>0</v>
      </c>
      <c r="F129" s="111">
        <v>8.6201100000000004</v>
      </c>
      <c r="G129" s="111">
        <v>0</v>
      </c>
      <c r="H129" s="110" t="s">
        <v>221</v>
      </c>
      <c r="I129" s="111">
        <v>0</v>
      </c>
      <c r="J129" s="111">
        <v>0</v>
      </c>
      <c r="K129" s="111">
        <v>1.18062147736649</v>
      </c>
      <c r="L129" s="111">
        <v>0</v>
      </c>
      <c r="M129" s="111">
        <v>0</v>
      </c>
      <c r="N129" s="111">
        <v>0</v>
      </c>
      <c r="O129" s="111">
        <v>0</v>
      </c>
      <c r="P129" s="111">
        <v>0</v>
      </c>
      <c r="Q129" s="110" t="s">
        <v>221</v>
      </c>
      <c r="R129" s="111">
        <v>81.344700000000003</v>
      </c>
      <c r="S129" s="111">
        <v>0</v>
      </c>
      <c r="T129" s="111">
        <v>0</v>
      </c>
      <c r="U129" s="110"/>
      <c r="V129" s="111">
        <v>0</v>
      </c>
      <c r="W129" s="110"/>
      <c r="X129" s="111">
        <v>0</v>
      </c>
      <c r="Y129" s="110" t="s">
        <v>221</v>
      </c>
      <c r="Z129" s="111">
        <v>81.830206449000002</v>
      </c>
      <c r="AA129" s="110" t="s">
        <v>221</v>
      </c>
      <c r="AB129" s="111">
        <v>0</v>
      </c>
      <c r="AC129" s="111">
        <v>0</v>
      </c>
      <c r="AD129" s="111">
        <v>0</v>
      </c>
      <c r="AE129" s="110"/>
      <c r="AF129" s="110"/>
      <c r="AG129" s="110"/>
      <c r="AH129" s="110"/>
      <c r="AI129" s="110"/>
      <c r="AJ129" s="110"/>
      <c r="AK129" s="111">
        <v>0</v>
      </c>
      <c r="AL129" s="111">
        <v>0</v>
      </c>
      <c r="AM129" s="111">
        <v>0</v>
      </c>
      <c r="AN129" s="110"/>
      <c r="AO129" s="111">
        <v>0</v>
      </c>
      <c r="AP129" s="111">
        <v>0.91240875912408703</v>
      </c>
      <c r="AQ129" s="110" t="s">
        <v>221</v>
      </c>
      <c r="AR129" s="111">
        <v>22.141542317161701</v>
      </c>
      <c r="AS129" s="111">
        <v>0</v>
      </c>
      <c r="AT129" s="111">
        <v>0</v>
      </c>
      <c r="AU129" s="111">
        <v>1.5734736</v>
      </c>
      <c r="AV129" s="111">
        <v>0</v>
      </c>
      <c r="AW129" s="110" t="s">
        <v>221</v>
      </c>
      <c r="AX129" s="110"/>
      <c r="AY129" s="111">
        <v>0</v>
      </c>
      <c r="AZ129" s="110"/>
      <c r="BA129" s="111">
        <v>0</v>
      </c>
      <c r="BB129" s="111">
        <v>0</v>
      </c>
      <c r="BC129" s="110" t="s">
        <v>221</v>
      </c>
      <c r="BD129" s="110" t="s">
        <v>221</v>
      </c>
      <c r="BE129" s="111">
        <v>0</v>
      </c>
      <c r="BF129" s="111">
        <v>0</v>
      </c>
      <c r="BG129" s="110"/>
      <c r="BH129" s="111">
        <v>197.60306260265199</v>
      </c>
      <c r="BI129" s="111">
        <v>0</v>
      </c>
      <c r="BJ129" s="110"/>
      <c r="BK129" s="111">
        <v>0</v>
      </c>
      <c r="BL129" s="111">
        <v>0</v>
      </c>
      <c r="BM129" s="111">
        <v>197.60306260265199</v>
      </c>
    </row>
    <row r="130" spans="1:65" ht="18.75" customHeight="1">
      <c r="A130" s="108" t="s">
        <v>179</v>
      </c>
      <c r="B130" s="108"/>
      <c r="C130" s="109">
        <v>33.994799999999998</v>
      </c>
      <c r="D130" s="108"/>
      <c r="E130" s="109">
        <v>0</v>
      </c>
      <c r="F130" s="109">
        <v>5.82768</v>
      </c>
      <c r="G130" s="109">
        <v>4.3795999999999999E-4</v>
      </c>
      <c r="H130" s="108" t="s">
        <v>221</v>
      </c>
      <c r="I130" s="109">
        <v>0</v>
      </c>
      <c r="J130" s="109">
        <v>0</v>
      </c>
      <c r="K130" s="109">
        <v>0</v>
      </c>
      <c r="L130" s="108" t="s">
        <v>221</v>
      </c>
      <c r="M130" s="109">
        <v>0.74498554786721605</v>
      </c>
      <c r="N130" s="109">
        <v>76.7798216094358</v>
      </c>
      <c r="O130" s="109">
        <v>367.14384000000001</v>
      </c>
      <c r="P130" s="109">
        <v>208.800918</v>
      </c>
      <c r="Q130" s="109">
        <v>148.00989666298099</v>
      </c>
      <c r="R130" s="109">
        <v>94.699799999999996</v>
      </c>
      <c r="S130" s="109">
        <v>0</v>
      </c>
      <c r="T130" s="109">
        <v>0</v>
      </c>
      <c r="U130" s="108"/>
      <c r="V130" s="109">
        <v>0</v>
      </c>
      <c r="W130" s="109">
        <v>15.4449142999835</v>
      </c>
      <c r="X130" s="109">
        <v>0</v>
      </c>
      <c r="Y130" s="109">
        <v>0</v>
      </c>
      <c r="Z130" s="109">
        <v>3.5824630814999998</v>
      </c>
      <c r="AA130" s="108"/>
      <c r="AB130" s="109">
        <v>8.3000000000000001E-3</v>
      </c>
      <c r="AC130" s="109">
        <v>0</v>
      </c>
      <c r="AD130" s="109">
        <v>0</v>
      </c>
      <c r="AE130" s="108"/>
      <c r="AF130" s="109">
        <v>38.851199999999999</v>
      </c>
      <c r="AG130" s="108"/>
      <c r="AH130" s="108"/>
      <c r="AI130" s="108" t="s">
        <v>221</v>
      </c>
      <c r="AJ130" s="108"/>
      <c r="AK130" s="109">
        <v>0</v>
      </c>
      <c r="AL130" s="109">
        <v>0</v>
      </c>
      <c r="AM130" s="109">
        <v>85.594049999999996</v>
      </c>
      <c r="AN130" s="108"/>
      <c r="AO130" s="109">
        <v>0</v>
      </c>
      <c r="AP130" s="109">
        <v>349.39552919708001</v>
      </c>
      <c r="AQ130" s="108" t="s">
        <v>221</v>
      </c>
      <c r="AR130" s="109">
        <v>63.410762421116402</v>
      </c>
      <c r="AS130" s="109">
        <v>0</v>
      </c>
      <c r="AT130" s="109">
        <v>0.24282000000000001</v>
      </c>
      <c r="AU130" s="109">
        <v>9.7128000000000006E-3</v>
      </c>
      <c r="AV130" s="109">
        <v>0</v>
      </c>
      <c r="AW130" s="108" t="s">
        <v>221</v>
      </c>
      <c r="AX130" s="108"/>
      <c r="AY130" s="108" t="s">
        <v>221</v>
      </c>
      <c r="AZ130" s="108" t="s">
        <v>221</v>
      </c>
      <c r="BA130" s="109">
        <v>82.858124669999995</v>
      </c>
      <c r="BB130" s="109">
        <v>0</v>
      </c>
      <c r="BC130" s="108" t="s">
        <v>221</v>
      </c>
      <c r="BD130" s="108" t="s">
        <v>221</v>
      </c>
      <c r="BE130" s="109">
        <v>82.866424670000001</v>
      </c>
      <c r="BF130" s="109">
        <v>0</v>
      </c>
      <c r="BG130" s="108"/>
      <c r="BH130" s="109">
        <v>1492.53319361996</v>
      </c>
      <c r="BI130" s="109">
        <v>0</v>
      </c>
      <c r="BJ130" s="108"/>
      <c r="BK130" s="109">
        <v>4.3795999999999999E-4</v>
      </c>
      <c r="BL130" s="109">
        <v>0</v>
      </c>
      <c r="BM130" s="109">
        <v>1575.40005624997</v>
      </c>
    </row>
    <row r="131" spans="1:65" ht="18.75" customHeight="1">
      <c r="A131" s="108" t="s">
        <v>126</v>
      </c>
      <c r="B131" s="110"/>
      <c r="C131" s="111">
        <v>692.03700000000003</v>
      </c>
      <c r="D131" s="110"/>
      <c r="E131" s="111">
        <v>0</v>
      </c>
      <c r="F131" s="111">
        <v>21895.443630000002</v>
      </c>
      <c r="G131" s="111">
        <v>548.20610038999996</v>
      </c>
      <c r="H131" s="111">
        <v>590.16182064341399</v>
      </c>
      <c r="I131" s="111">
        <v>0</v>
      </c>
      <c r="J131" s="111">
        <v>4.6073136494356302</v>
      </c>
      <c r="K131" s="111">
        <v>0</v>
      </c>
      <c r="L131" s="110" t="s">
        <v>221</v>
      </c>
      <c r="M131" s="110" t="s">
        <v>221</v>
      </c>
      <c r="N131" s="111">
        <v>158.787205541216</v>
      </c>
      <c r="O131" s="110" t="s">
        <v>221</v>
      </c>
      <c r="P131" s="110" t="s">
        <v>221</v>
      </c>
      <c r="Q131" s="111">
        <v>18696.562384997502</v>
      </c>
      <c r="R131" s="111">
        <v>12136.143599999999</v>
      </c>
      <c r="S131" s="111">
        <v>61.281084379500001</v>
      </c>
      <c r="T131" s="111">
        <v>0</v>
      </c>
      <c r="U131" s="110"/>
      <c r="V131" s="111">
        <v>570.15907073669598</v>
      </c>
      <c r="W131" s="111">
        <v>804.688714455477</v>
      </c>
      <c r="X131" s="111">
        <v>0</v>
      </c>
      <c r="Y131" s="111">
        <v>72128.466899999999</v>
      </c>
      <c r="Z131" s="111">
        <v>9034.5483988937995</v>
      </c>
      <c r="AA131" s="111">
        <v>443.05371352785198</v>
      </c>
      <c r="AB131" s="111">
        <v>0</v>
      </c>
      <c r="AC131" s="111">
        <v>12.617000000000001</v>
      </c>
      <c r="AD131" s="111">
        <v>0</v>
      </c>
      <c r="AE131" s="110"/>
      <c r="AF131" s="110" t="s">
        <v>221</v>
      </c>
      <c r="AG131" s="110" t="s">
        <v>221</v>
      </c>
      <c r="AH131" s="111">
        <v>0</v>
      </c>
      <c r="AI131" s="110" t="s">
        <v>221</v>
      </c>
      <c r="AJ131" s="111">
        <v>178.73567725000001</v>
      </c>
      <c r="AK131" s="111">
        <v>0</v>
      </c>
      <c r="AL131" s="111">
        <v>0</v>
      </c>
      <c r="AM131" s="111">
        <v>178140.27942000001</v>
      </c>
      <c r="AN131" s="110"/>
      <c r="AO131" s="111">
        <v>0</v>
      </c>
      <c r="AP131" s="111">
        <v>2093.0371806569301</v>
      </c>
      <c r="AQ131" s="110" t="s">
        <v>221</v>
      </c>
      <c r="AR131" s="111">
        <v>4154.97986153293</v>
      </c>
      <c r="AS131" s="111">
        <v>0</v>
      </c>
      <c r="AT131" s="111">
        <v>13.719329999999999</v>
      </c>
      <c r="AU131" s="111">
        <v>4.0745196000000004</v>
      </c>
      <c r="AV131" s="111">
        <v>206.54609509582599</v>
      </c>
      <c r="AW131" s="111">
        <v>1654.8605348967001</v>
      </c>
      <c r="AX131" s="110"/>
      <c r="AY131" s="111">
        <v>8277.2794250704392</v>
      </c>
      <c r="AZ131" s="111">
        <v>20616.710140531799</v>
      </c>
      <c r="BA131" s="111">
        <v>29.89956639</v>
      </c>
      <c r="BB131" s="111">
        <v>0</v>
      </c>
      <c r="BC131" s="111">
        <v>19277.4408</v>
      </c>
      <c r="BD131" s="111">
        <v>62374</v>
      </c>
      <c r="BE131" s="111">
        <v>29.89956639</v>
      </c>
      <c r="BF131" s="111">
        <v>1045.83253417127</v>
      </c>
      <c r="BG131" s="110"/>
      <c r="BH131" s="111">
        <v>370410.49920129299</v>
      </c>
      <c r="BI131" s="111">
        <v>62378.607313649401</v>
      </c>
      <c r="BJ131" s="110"/>
      <c r="BK131" s="111">
        <v>548.20610038999996</v>
      </c>
      <c r="BL131" s="111">
        <v>385.28177234582603</v>
      </c>
      <c r="BM131" s="111">
        <v>434798.32648823998</v>
      </c>
    </row>
    <row r="132" spans="1:65" ht="18.75" customHeight="1">
      <c r="A132" s="108" t="s">
        <v>180</v>
      </c>
      <c r="B132" s="108"/>
      <c r="C132" s="109">
        <v>166.33170000000001</v>
      </c>
      <c r="D132" s="108"/>
      <c r="E132" s="109">
        <v>0</v>
      </c>
      <c r="F132" s="108" t="s">
        <v>221</v>
      </c>
      <c r="G132" s="109">
        <v>0</v>
      </c>
      <c r="H132" s="108" t="s">
        <v>221</v>
      </c>
      <c r="I132" s="109">
        <v>0</v>
      </c>
      <c r="J132" s="109">
        <v>0</v>
      </c>
      <c r="K132" s="109">
        <v>18.706349039381301</v>
      </c>
      <c r="L132" s="109">
        <v>0</v>
      </c>
      <c r="M132" s="109">
        <v>0.19488482088114201</v>
      </c>
      <c r="N132" s="109">
        <v>0</v>
      </c>
      <c r="O132" s="109">
        <v>0</v>
      </c>
      <c r="P132" s="108" t="s">
        <v>221</v>
      </c>
      <c r="Q132" s="108" t="s">
        <v>221</v>
      </c>
      <c r="R132" s="109">
        <v>69.203699999999998</v>
      </c>
      <c r="S132" s="109">
        <v>8.1818793909000007</v>
      </c>
      <c r="T132" s="109">
        <v>0</v>
      </c>
      <c r="U132" s="108"/>
      <c r="V132" s="109">
        <v>0.687720449195385</v>
      </c>
      <c r="W132" s="108"/>
      <c r="X132" s="109">
        <v>0</v>
      </c>
      <c r="Y132" s="108" t="s">
        <v>221</v>
      </c>
      <c r="Z132" s="109">
        <v>33.252655878900001</v>
      </c>
      <c r="AA132" s="108"/>
      <c r="AB132" s="109">
        <v>0</v>
      </c>
      <c r="AC132" s="109">
        <v>0</v>
      </c>
      <c r="AD132" s="109">
        <v>3.6422999999999997E-2</v>
      </c>
      <c r="AE132" s="108"/>
      <c r="AF132" s="108"/>
      <c r="AG132" s="108"/>
      <c r="AH132" s="108"/>
      <c r="AI132" s="108"/>
      <c r="AJ132" s="108"/>
      <c r="AK132" s="109">
        <v>0</v>
      </c>
      <c r="AL132" s="109">
        <v>0</v>
      </c>
      <c r="AM132" s="108" t="s">
        <v>221</v>
      </c>
      <c r="AN132" s="108"/>
      <c r="AO132" s="109">
        <v>0</v>
      </c>
      <c r="AP132" s="109">
        <v>0</v>
      </c>
      <c r="AQ132" s="108" t="s">
        <v>221</v>
      </c>
      <c r="AR132" s="109">
        <v>3.4380275620150398</v>
      </c>
      <c r="AS132" s="109">
        <v>0</v>
      </c>
      <c r="AT132" s="109">
        <v>0</v>
      </c>
      <c r="AU132" s="109">
        <v>155.03207130000001</v>
      </c>
      <c r="AV132" s="109">
        <v>0</v>
      </c>
      <c r="AW132" s="108" t="s">
        <v>221</v>
      </c>
      <c r="AX132" s="108"/>
      <c r="AY132" s="109">
        <v>0</v>
      </c>
      <c r="AZ132" s="108" t="s">
        <v>221</v>
      </c>
      <c r="BA132" s="109">
        <v>0</v>
      </c>
      <c r="BB132" s="109">
        <v>74</v>
      </c>
      <c r="BC132" s="109">
        <v>0</v>
      </c>
      <c r="BD132" s="108" t="s">
        <v>221</v>
      </c>
      <c r="BE132" s="109">
        <v>0</v>
      </c>
      <c r="BF132" s="109">
        <v>0</v>
      </c>
      <c r="BG132" s="108"/>
      <c r="BH132" s="109">
        <v>529.065411441273</v>
      </c>
      <c r="BI132" s="109">
        <v>0</v>
      </c>
      <c r="BJ132" s="108"/>
      <c r="BK132" s="109">
        <v>0</v>
      </c>
      <c r="BL132" s="109">
        <v>0</v>
      </c>
      <c r="BM132" s="109">
        <v>529.065411441273</v>
      </c>
    </row>
    <row r="133" spans="1:65" ht="18.75" customHeight="1">
      <c r="A133" s="108" t="s">
        <v>297</v>
      </c>
      <c r="B133" s="110"/>
      <c r="C133" s="111">
        <v>0</v>
      </c>
      <c r="D133" s="110"/>
      <c r="E133" s="111">
        <v>0</v>
      </c>
      <c r="F133" s="110"/>
      <c r="G133" s="111">
        <v>0</v>
      </c>
      <c r="H133" s="110" t="s">
        <v>221</v>
      </c>
      <c r="I133" s="111">
        <v>0</v>
      </c>
      <c r="J133" s="111">
        <v>0</v>
      </c>
      <c r="K133" s="111">
        <v>0</v>
      </c>
      <c r="L133" s="111">
        <v>0</v>
      </c>
      <c r="M133" s="111">
        <v>0</v>
      </c>
      <c r="N133" s="111">
        <v>0</v>
      </c>
      <c r="O133" s="111">
        <v>0</v>
      </c>
      <c r="P133" s="111">
        <v>0</v>
      </c>
      <c r="Q133" s="110" t="s">
        <v>221</v>
      </c>
      <c r="R133" s="111">
        <v>3.6423000000000001</v>
      </c>
      <c r="S133" s="111">
        <v>0</v>
      </c>
      <c r="T133" s="111">
        <v>0</v>
      </c>
      <c r="U133" s="110"/>
      <c r="V133" s="111">
        <v>0</v>
      </c>
      <c r="W133" s="110"/>
      <c r="X133" s="111">
        <v>0</v>
      </c>
      <c r="Y133" s="111">
        <v>0</v>
      </c>
      <c r="Z133" s="111">
        <v>2.9487648005999998</v>
      </c>
      <c r="AA133" s="110"/>
      <c r="AB133" s="111">
        <v>0</v>
      </c>
      <c r="AC133" s="111">
        <v>723.65</v>
      </c>
      <c r="AD133" s="111">
        <v>0</v>
      </c>
      <c r="AE133" s="110"/>
      <c r="AF133" s="110"/>
      <c r="AG133" s="110"/>
      <c r="AH133" s="110"/>
      <c r="AI133" s="110"/>
      <c r="AJ133" s="111">
        <v>172.87914084319999</v>
      </c>
      <c r="AK133" s="111">
        <v>0</v>
      </c>
      <c r="AL133" s="111">
        <v>0</v>
      </c>
      <c r="AM133" s="110" t="s">
        <v>221</v>
      </c>
      <c r="AN133" s="110"/>
      <c r="AO133" s="111">
        <v>0</v>
      </c>
      <c r="AP133" s="111">
        <v>0</v>
      </c>
      <c r="AQ133" s="110" t="s">
        <v>221</v>
      </c>
      <c r="AR133" s="111">
        <v>0</v>
      </c>
      <c r="AS133" s="111">
        <v>0</v>
      </c>
      <c r="AT133" s="111">
        <v>0</v>
      </c>
      <c r="AU133" s="111">
        <v>0.10077029999999999</v>
      </c>
      <c r="AV133" s="111">
        <v>0.172697403926276</v>
      </c>
      <c r="AW133" s="110" t="s">
        <v>221</v>
      </c>
      <c r="AX133" s="110"/>
      <c r="AY133" s="111">
        <v>0</v>
      </c>
      <c r="AZ133" s="110" t="s">
        <v>221</v>
      </c>
      <c r="BA133" s="111">
        <v>5.4090870999999998</v>
      </c>
      <c r="BB133" s="111">
        <v>0</v>
      </c>
      <c r="BC133" s="111">
        <v>0</v>
      </c>
      <c r="BD133" s="110" t="s">
        <v>221</v>
      </c>
      <c r="BE133" s="111">
        <v>5.4090870999999998</v>
      </c>
      <c r="BF133" s="111">
        <v>723.65</v>
      </c>
      <c r="BG133" s="110"/>
      <c r="BH133" s="111">
        <v>6.6918351005999996</v>
      </c>
      <c r="BI133" s="111">
        <v>0</v>
      </c>
      <c r="BJ133" s="110"/>
      <c r="BK133" s="111">
        <v>0</v>
      </c>
      <c r="BL133" s="111">
        <v>173.051838247126</v>
      </c>
      <c r="BM133" s="111">
        <v>908.80276044772597</v>
      </c>
    </row>
    <row r="134" spans="1:65" ht="18.75" customHeight="1">
      <c r="A134" s="108" t="s">
        <v>298</v>
      </c>
      <c r="B134" s="108"/>
      <c r="C134" s="109">
        <v>0</v>
      </c>
      <c r="D134" s="108"/>
      <c r="E134" s="109">
        <v>0</v>
      </c>
      <c r="F134" s="109">
        <v>1.45692</v>
      </c>
      <c r="G134" s="109">
        <v>0</v>
      </c>
      <c r="H134" s="108" t="s">
        <v>221</v>
      </c>
      <c r="I134" s="109">
        <v>0</v>
      </c>
      <c r="J134" s="109">
        <v>0</v>
      </c>
      <c r="K134" s="109">
        <v>0</v>
      </c>
      <c r="L134" s="109">
        <v>0</v>
      </c>
      <c r="M134" s="109">
        <v>0</v>
      </c>
      <c r="N134" s="109">
        <v>0</v>
      </c>
      <c r="O134" s="109">
        <v>0</v>
      </c>
      <c r="P134" s="109">
        <v>0</v>
      </c>
      <c r="Q134" s="108" t="s">
        <v>221</v>
      </c>
      <c r="R134" s="109">
        <v>1.2141</v>
      </c>
      <c r="S134" s="109">
        <v>0</v>
      </c>
      <c r="T134" s="109">
        <v>0</v>
      </c>
      <c r="U134" s="108"/>
      <c r="V134" s="109">
        <v>0</v>
      </c>
      <c r="W134" s="108"/>
      <c r="X134" s="109">
        <v>1.5789930761153599E-2</v>
      </c>
      <c r="Y134" s="109">
        <v>0</v>
      </c>
      <c r="Z134" s="109">
        <v>0</v>
      </c>
      <c r="AA134" s="108"/>
      <c r="AB134" s="109">
        <v>0</v>
      </c>
      <c r="AC134" s="109">
        <v>0</v>
      </c>
      <c r="AD134" s="109">
        <v>0</v>
      </c>
      <c r="AE134" s="108"/>
      <c r="AF134" s="108"/>
      <c r="AG134" s="108"/>
      <c r="AH134" s="108"/>
      <c r="AI134" s="108"/>
      <c r="AJ134" s="109">
        <v>3.74</v>
      </c>
      <c r="AK134" s="109">
        <v>0</v>
      </c>
      <c r="AL134" s="109">
        <v>0</v>
      </c>
      <c r="AM134" s="109">
        <v>125.17371</v>
      </c>
      <c r="AN134" s="108"/>
      <c r="AO134" s="109">
        <v>0</v>
      </c>
      <c r="AP134" s="109">
        <v>0</v>
      </c>
      <c r="AQ134" s="108" t="s">
        <v>221</v>
      </c>
      <c r="AR134" s="109">
        <v>0</v>
      </c>
      <c r="AS134" s="109">
        <v>0</v>
      </c>
      <c r="AT134" s="109">
        <v>0</v>
      </c>
      <c r="AU134" s="109">
        <v>0</v>
      </c>
      <c r="AV134" s="109">
        <v>32.208065832250398</v>
      </c>
      <c r="AW134" s="108" t="s">
        <v>221</v>
      </c>
      <c r="AX134" s="108"/>
      <c r="AY134" s="109">
        <v>0</v>
      </c>
      <c r="AZ134" s="108" t="s">
        <v>221</v>
      </c>
      <c r="BA134" s="109">
        <v>0</v>
      </c>
      <c r="BB134" s="109">
        <v>0</v>
      </c>
      <c r="BC134" s="108" t="s">
        <v>221</v>
      </c>
      <c r="BD134" s="108" t="s">
        <v>221</v>
      </c>
      <c r="BE134" s="109">
        <v>1.5789930761153599E-2</v>
      </c>
      <c r="BF134" s="109">
        <v>0</v>
      </c>
      <c r="BG134" s="108"/>
      <c r="BH134" s="109">
        <v>127.84473</v>
      </c>
      <c r="BI134" s="109">
        <v>0</v>
      </c>
      <c r="BJ134" s="108"/>
      <c r="BK134" s="109">
        <v>0</v>
      </c>
      <c r="BL134" s="109">
        <v>35.9480658322504</v>
      </c>
      <c r="BM134" s="109">
        <v>163.80858576301199</v>
      </c>
    </row>
    <row r="135" spans="1:65" ht="18.75" customHeight="1">
      <c r="A135" s="108" t="s">
        <v>299</v>
      </c>
      <c r="B135" s="110"/>
      <c r="C135" s="111">
        <v>16.997399999999999</v>
      </c>
      <c r="D135" s="111">
        <v>0</v>
      </c>
      <c r="E135" s="111">
        <v>0</v>
      </c>
      <c r="F135" s="111">
        <v>66.775499999999994</v>
      </c>
      <c r="G135" s="111">
        <v>12.54790264</v>
      </c>
      <c r="H135" s="111">
        <v>90.000644703758596</v>
      </c>
      <c r="I135" s="111">
        <v>0</v>
      </c>
      <c r="J135" s="111">
        <v>0</v>
      </c>
      <c r="K135" s="111">
        <v>0</v>
      </c>
      <c r="L135" s="110" t="s">
        <v>221</v>
      </c>
      <c r="M135" s="110" t="s">
        <v>221</v>
      </c>
      <c r="N135" s="111">
        <v>47.048060901101103</v>
      </c>
      <c r="O135" s="111">
        <v>0</v>
      </c>
      <c r="P135" s="110" t="s">
        <v>221</v>
      </c>
      <c r="Q135" s="111">
        <v>409.30830779803398</v>
      </c>
      <c r="R135" s="111">
        <v>1488.4866</v>
      </c>
      <c r="S135" s="111">
        <v>0</v>
      </c>
      <c r="T135" s="111">
        <v>0</v>
      </c>
      <c r="U135" s="110"/>
      <c r="V135" s="111">
        <v>0</v>
      </c>
      <c r="W135" s="110"/>
      <c r="X135" s="111">
        <v>35.827352897057601</v>
      </c>
      <c r="Y135" s="111">
        <v>0</v>
      </c>
      <c r="Z135" s="111">
        <v>155.81691167579999</v>
      </c>
      <c r="AA135" s="111">
        <v>1709.36671087533</v>
      </c>
      <c r="AB135" s="111">
        <v>0</v>
      </c>
      <c r="AC135" s="111">
        <v>573.989327</v>
      </c>
      <c r="AD135" s="111">
        <v>0</v>
      </c>
      <c r="AE135" s="110"/>
      <c r="AF135" s="110"/>
      <c r="AG135" s="110"/>
      <c r="AH135" s="110"/>
      <c r="AI135" s="110" t="s">
        <v>221</v>
      </c>
      <c r="AJ135" s="111">
        <v>269.28775347999999</v>
      </c>
      <c r="AK135" s="110" t="s">
        <v>221</v>
      </c>
      <c r="AL135" s="111">
        <v>0</v>
      </c>
      <c r="AM135" s="111">
        <v>2223.25992</v>
      </c>
      <c r="AN135" s="111">
        <v>0</v>
      </c>
      <c r="AO135" s="111">
        <v>0</v>
      </c>
      <c r="AP135" s="111">
        <v>16.508895985401502</v>
      </c>
      <c r="AQ135" s="110" t="s">
        <v>221</v>
      </c>
      <c r="AR135" s="111">
        <v>0.67959072437182599</v>
      </c>
      <c r="AS135" s="111">
        <v>0</v>
      </c>
      <c r="AT135" s="111">
        <v>0</v>
      </c>
      <c r="AU135" s="111">
        <v>1.3379382</v>
      </c>
      <c r="AV135" s="111">
        <v>7.6850344747192603</v>
      </c>
      <c r="AW135" s="110" t="s">
        <v>221</v>
      </c>
      <c r="AX135" s="111">
        <v>0</v>
      </c>
      <c r="AY135" s="111">
        <v>173.978233332472</v>
      </c>
      <c r="AZ135" s="111">
        <v>531.86735416034799</v>
      </c>
      <c r="BA135" s="111">
        <v>708.66413131797299</v>
      </c>
      <c r="BB135" s="111">
        <v>0</v>
      </c>
      <c r="BC135" s="111">
        <v>752.30560000000003</v>
      </c>
      <c r="BD135" s="111">
        <v>4787</v>
      </c>
      <c r="BE135" s="111">
        <v>744.49148421503105</v>
      </c>
      <c r="BF135" s="111">
        <v>2373.3566825790899</v>
      </c>
      <c r="BG135" s="110"/>
      <c r="BH135" s="111">
        <v>5884.3703127775298</v>
      </c>
      <c r="BI135" s="111">
        <v>4787</v>
      </c>
      <c r="BJ135" s="110"/>
      <c r="BK135" s="111">
        <v>12.54790264</v>
      </c>
      <c r="BL135" s="111">
        <v>276.97278795471902</v>
      </c>
      <c r="BM135" s="111">
        <v>14078.7391701664</v>
      </c>
    </row>
    <row r="136" spans="1:65" ht="18.75" customHeight="1">
      <c r="A136" s="108" t="s">
        <v>300</v>
      </c>
      <c r="B136" s="108"/>
      <c r="C136" s="108" t="s">
        <v>221</v>
      </c>
      <c r="D136" s="109">
        <v>0</v>
      </c>
      <c r="E136" s="109">
        <v>0</v>
      </c>
      <c r="F136" s="108"/>
      <c r="G136" s="109">
        <v>0</v>
      </c>
      <c r="H136" s="108" t="s">
        <v>221</v>
      </c>
      <c r="I136" s="109">
        <v>0</v>
      </c>
      <c r="J136" s="109">
        <v>0</v>
      </c>
      <c r="K136" s="109">
        <v>0</v>
      </c>
      <c r="L136" s="109">
        <v>0</v>
      </c>
      <c r="M136" s="109">
        <v>0</v>
      </c>
      <c r="N136" s="109">
        <v>0</v>
      </c>
      <c r="O136" s="109">
        <v>0</v>
      </c>
      <c r="P136" s="109">
        <v>0</v>
      </c>
      <c r="Q136" s="108" t="s">
        <v>221</v>
      </c>
      <c r="R136" s="108" t="s">
        <v>221</v>
      </c>
      <c r="S136" s="109">
        <v>0</v>
      </c>
      <c r="T136" s="109">
        <v>0</v>
      </c>
      <c r="U136" s="108"/>
      <c r="V136" s="109">
        <v>0</v>
      </c>
      <c r="W136" s="108"/>
      <c r="X136" s="109">
        <v>12.4582553705502</v>
      </c>
      <c r="Y136" s="109">
        <v>0</v>
      </c>
      <c r="Z136" s="109">
        <v>0</v>
      </c>
      <c r="AA136" s="108"/>
      <c r="AB136" s="109">
        <v>0</v>
      </c>
      <c r="AC136" s="109">
        <v>0</v>
      </c>
      <c r="AD136" s="109">
        <v>0</v>
      </c>
      <c r="AE136" s="108"/>
      <c r="AF136" s="108"/>
      <c r="AG136" s="108"/>
      <c r="AH136" s="108"/>
      <c r="AI136" s="108"/>
      <c r="AJ136" s="109">
        <v>9.9</v>
      </c>
      <c r="AK136" s="109">
        <v>0</v>
      </c>
      <c r="AL136" s="109">
        <v>0</v>
      </c>
      <c r="AM136" s="108" t="s">
        <v>221</v>
      </c>
      <c r="AN136" s="108"/>
      <c r="AO136" s="109">
        <v>0</v>
      </c>
      <c r="AP136" s="109">
        <v>0</v>
      </c>
      <c r="AQ136" s="108" t="s">
        <v>221</v>
      </c>
      <c r="AR136" s="109">
        <v>3.85E-2</v>
      </c>
      <c r="AS136" s="109">
        <v>0</v>
      </c>
      <c r="AT136" s="109">
        <v>0</v>
      </c>
      <c r="AU136" s="109">
        <v>0</v>
      </c>
      <c r="AV136" s="109">
        <v>0</v>
      </c>
      <c r="AW136" s="108" t="s">
        <v>221</v>
      </c>
      <c r="AX136" s="109">
        <v>0</v>
      </c>
      <c r="AY136" s="109">
        <v>0</v>
      </c>
      <c r="AZ136" s="108" t="s">
        <v>221</v>
      </c>
      <c r="BA136" s="109">
        <v>0</v>
      </c>
      <c r="BB136" s="109">
        <v>0</v>
      </c>
      <c r="BC136" s="109">
        <v>0</v>
      </c>
      <c r="BD136" s="108" t="s">
        <v>221</v>
      </c>
      <c r="BE136" s="109">
        <v>12.4582553705502</v>
      </c>
      <c r="BF136" s="109">
        <v>0</v>
      </c>
      <c r="BG136" s="108"/>
      <c r="BH136" s="109">
        <v>3.85E-2</v>
      </c>
      <c r="BI136" s="109">
        <v>0</v>
      </c>
      <c r="BJ136" s="108"/>
      <c r="BK136" s="109">
        <v>0</v>
      </c>
      <c r="BL136" s="109">
        <v>9.9</v>
      </c>
      <c r="BM136" s="109">
        <v>22.396755370550199</v>
      </c>
    </row>
    <row r="137" spans="1:65" ht="18.75" customHeight="1">
      <c r="A137" s="108" t="s">
        <v>301</v>
      </c>
      <c r="B137" s="110"/>
      <c r="C137" s="111">
        <v>0</v>
      </c>
      <c r="D137" s="110"/>
      <c r="E137" s="111">
        <v>0</v>
      </c>
      <c r="F137" s="110"/>
      <c r="G137" s="111">
        <v>0</v>
      </c>
      <c r="H137" s="110" t="s">
        <v>221</v>
      </c>
      <c r="I137" s="111">
        <v>0</v>
      </c>
      <c r="J137" s="111">
        <v>0</v>
      </c>
      <c r="K137" s="111">
        <v>0</v>
      </c>
      <c r="L137" s="111">
        <v>0</v>
      </c>
      <c r="M137" s="111">
        <v>0</v>
      </c>
      <c r="N137" s="111">
        <v>0</v>
      </c>
      <c r="O137" s="111">
        <v>0</v>
      </c>
      <c r="P137" s="111">
        <v>0</v>
      </c>
      <c r="Q137" s="110" t="s">
        <v>221</v>
      </c>
      <c r="R137" s="110" t="s">
        <v>221</v>
      </c>
      <c r="S137" s="111">
        <v>0</v>
      </c>
      <c r="T137" s="111">
        <v>0</v>
      </c>
      <c r="U137" s="110"/>
      <c r="V137" s="111">
        <v>0</v>
      </c>
      <c r="W137" s="110"/>
      <c r="X137" s="111">
        <v>1.1842448070865199</v>
      </c>
      <c r="Y137" s="111">
        <v>0</v>
      </c>
      <c r="Z137" s="111">
        <v>5.8120181100000001E-2</v>
      </c>
      <c r="AA137" s="110"/>
      <c r="AB137" s="111">
        <v>0</v>
      </c>
      <c r="AC137" s="111">
        <v>0</v>
      </c>
      <c r="AD137" s="111">
        <v>0</v>
      </c>
      <c r="AE137" s="110"/>
      <c r="AF137" s="110"/>
      <c r="AG137" s="110"/>
      <c r="AH137" s="110"/>
      <c r="AI137" s="110"/>
      <c r="AJ137" s="111">
        <v>0.2026230503</v>
      </c>
      <c r="AK137" s="111">
        <v>0</v>
      </c>
      <c r="AL137" s="111">
        <v>0</v>
      </c>
      <c r="AM137" s="110" t="s">
        <v>221</v>
      </c>
      <c r="AN137" s="110"/>
      <c r="AO137" s="111">
        <v>0</v>
      </c>
      <c r="AP137" s="111">
        <v>0</v>
      </c>
      <c r="AQ137" s="110" t="s">
        <v>221</v>
      </c>
      <c r="AR137" s="111">
        <v>0</v>
      </c>
      <c r="AS137" s="111">
        <v>0</v>
      </c>
      <c r="AT137" s="111">
        <v>0</v>
      </c>
      <c r="AU137" s="111">
        <v>0</v>
      </c>
      <c r="AV137" s="111">
        <v>0</v>
      </c>
      <c r="AW137" s="110" t="s">
        <v>221</v>
      </c>
      <c r="AX137" s="110"/>
      <c r="AY137" s="111">
        <v>0</v>
      </c>
      <c r="AZ137" s="110" t="s">
        <v>221</v>
      </c>
      <c r="BA137" s="111">
        <v>0</v>
      </c>
      <c r="BB137" s="111">
        <v>0</v>
      </c>
      <c r="BC137" s="111">
        <v>0</v>
      </c>
      <c r="BD137" s="110" t="s">
        <v>221</v>
      </c>
      <c r="BE137" s="111">
        <v>1.1842448070865199</v>
      </c>
      <c r="BF137" s="111">
        <v>0</v>
      </c>
      <c r="BG137" s="110"/>
      <c r="BH137" s="111">
        <v>5.8120181100000001E-2</v>
      </c>
      <c r="BI137" s="111">
        <v>0</v>
      </c>
      <c r="BJ137" s="110"/>
      <c r="BK137" s="111">
        <v>0</v>
      </c>
      <c r="BL137" s="111">
        <v>0.2026230503</v>
      </c>
      <c r="BM137" s="111">
        <v>1.4449880384865199</v>
      </c>
    </row>
    <row r="138" spans="1:65" ht="18.75" customHeight="1">
      <c r="A138" s="108" t="s">
        <v>136</v>
      </c>
      <c r="B138" s="108"/>
      <c r="C138" s="109">
        <v>82.558800000000005</v>
      </c>
      <c r="D138" s="108"/>
      <c r="E138" s="109">
        <v>0</v>
      </c>
      <c r="F138" s="108" t="s">
        <v>221</v>
      </c>
      <c r="G138" s="109">
        <v>11.0577597</v>
      </c>
      <c r="H138" s="108" t="s">
        <v>221</v>
      </c>
      <c r="I138" s="109">
        <v>0</v>
      </c>
      <c r="J138" s="109">
        <v>0</v>
      </c>
      <c r="K138" s="109">
        <v>0</v>
      </c>
      <c r="L138" s="108" t="s">
        <v>221</v>
      </c>
      <c r="M138" s="108" t="s">
        <v>221</v>
      </c>
      <c r="N138" s="109">
        <v>0.490083967719803</v>
      </c>
      <c r="O138" s="109">
        <v>11.65536</v>
      </c>
      <c r="P138" s="109">
        <v>0</v>
      </c>
      <c r="Q138" s="109">
        <v>169.91647507975799</v>
      </c>
      <c r="R138" s="109">
        <v>63.133200000000002</v>
      </c>
      <c r="S138" s="109">
        <v>0</v>
      </c>
      <c r="T138" s="109">
        <v>0</v>
      </c>
      <c r="U138" s="108"/>
      <c r="V138" s="109">
        <v>0</v>
      </c>
      <c r="W138" s="108"/>
      <c r="X138" s="109">
        <v>0</v>
      </c>
      <c r="Y138" s="108" t="s">
        <v>221</v>
      </c>
      <c r="Z138" s="109">
        <v>90.771271068600001</v>
      </c>
      <c r="AA138" s="108" t="s">
        <v>221</v>
      </c>
      <c r="AB138" s="109">
        <v>0</v>
      </c>
      <c r="AC138" s="109">
        <v>0</v>
      </c>
      <c r="AD138" s="109">
        <v>0</v>
      </c>
      <c r="AE138" s="108"/>
      <c r="AF138" s="108"/>
      <c r="AG138" s="108" t="s">
        <v>221</v>
      </c>
      <c r="AH138" s="109">
        <v>6.8223105632036096E-2</v>
      </c>
      <c r="AI138" s="108"/>
      <c r="AJ138" s="109">
        <v>12.156955999999999</v>
      </c>
      <c r="AK138" s="109">
        <v>0</v>
      </c>
      <c r="AL138" s="109">
        <v>0</v>
      </c>
      <c r="AM138" s="108" t="s">
        <v>221</v>
      </c>
      <c r="AN138" s="108"/>
      <c r="AO138" s="109">
        <v>0</v>
      </c>
      <c r="AP138" s="109">
        <v>68.231067518248196</v>
      </c>
      <c r="AQ138" s="108" t="s">
        <v>221</v>
      </c>
      <c r="AR138" s="109">
        <v>39.820386729488497</v>
      </c>
      <c r="AS138" s="109">
        <v>0</v>
      </c>
      <c r="AT138" s="109">
        <v>0</v>
      </c>
      <c r="AU138" s="109">
        <v>0</v>
      </c>
      <c r="AV138" s="109">
        <v>0</v>
      </c>
      <c r="AW138" s="108" t="s">
        <v>221</v>
      </c>
      <c r="AX138" s="108"/>
      <c r="AY138" s="108" t="s">
        <v>221</v>
      </c>
      <c r="AZ138" s="108" t="s">
        <v>221</v>
      </c>
      <c r="BA138" s="109">
        <v>0</v>
      </c>
      <c r="BB138" s="109">
        <v>103</v>
      </c>
      <c r="BC138" s="109">
        <v>117.06</v>
      </c>
      <c r="BD138" s="108" t="s">
        <v>221</v>
      </c>
      <c r="BE138" s="109">
        <v>0</v>
      </c>
      <c r="BF138" s="109">
        <v>0</v>
      </c>
      <c r="BG138" s="108"/>
      <c r="BH138" s="109">
        <v>746.70486746944698</v>
      </c>
      <c r="BI138" s="109">
        <v>0</v>
      </c>
      <c r="BJ138" s="108"/>
      <c r="BK138" s="109">
        <v>11.0577597</v>
      </c>
      <c r="BL138" s="109">
        <v>12.156955999999999</v>
      </c>
      <c r="BM138" s="109">
        <v>769.91958316944704</v>
      </c>
    </row>
    <row r="139" spans="1:65" ht="18.75" customHeight="1">
      <c r="A139" s="108" t="s">
        <v>302</v>
      </c>
      <c r="B139" s="110"/>
      <c r="C139" s="110" t="s">
        <v>221</v>
      </c>
      <c r="D139" s="110"/>
      <c r="E139" s="111">
        <v>0</v>
      </c>
      <c r="F139" s="110" t="s">
        <v>221</v>
      </c>
      <c r="G139" s="111">
        <v>0</v>
      </c>
      <c r="H139" s="110" t="s">
        <v>221</v>
      </c>
      <c r="I139" s="111">
        <v>0</v>
      </c>
      <c r="J139" s="111">
        <v>0</v>
      </c>
      <c r="K139" s="111">
        <v>0</v>
      </c>
      <c r="L139" s="110" t="s">
        <v>221</v>
      </c>
      <c r="M139" s="111">
        <v>0</v>
      </c>
      <c r="N139" s="111">
        <v>44.761002385075301</v>
      </c>
      <c r="O139" s="111">
        <v>0</v>
      </c>
      <c r="P139" s="111">
        <v>0</v>
      </c>
      <c r="Q139" s="110" t="s">
        <v>221</v>
      </c>
      <c r="R139" s="111">
        <v>0</v>
      </c>
      <c r="S139" s="111">
        <v>0</v>
      </c>
      <c r="T139" s="111">
        <v>0</v>
      </c>
      <c r="U139" s="110"/>
      <c r="V139" s="111">
        <v>0</v>
      </c>
      <c r="W139" s="110"/>
      <c r="X139" s="111">
        <v>0</v>
      </c>
      <c r="Y139" s="111">
        <v>0</v>
      </c>
      <c r="Z139" s="111">
        <v>0</v>
      </c>
      <c r="AA139" s="110" t="s">
        <v>221</v>
      </c>
      <c r="AB139" s="111">
        <v>95.504000000000005</v>
      </c>
      <c r="AC139" s="111">
        <v>872.60400000000004</v>
      </c>
      <c r="AD139" s="111">
        <v>0</v>
      </c>
      <c r="AE139" s="110"/>
      <c r="AF139" s="110"/>
      <c r="AG139" s="110"/>
      <c r="AH139" s="110"/>
      <c r="AI139" s="110"/>
      <c r="AJ139" s="111">
        <v>23.522717</v>
      </c>
      <c r="AK139" s="111">
        <v>0</v>
      </c>
      <c r="AL139" s="111">
        <v>0</v>
      </c>
      <c r="AM139" s="110" t="s">
        <v>221</v>
      </c>
      <c r="AN139" s="110"/>
      <c r="AO139" s="111">
        <v>0</v>
      </c>
      <c r="AP139" s="111">
        <v>0</v>
      </c>
      <c r="AQ139" s="110" t="s">
        <v>221</v>
      </c>
      <c r="AR139" s="111">
        <v>0.59124251233593506</v>
      </c>
      <c r="AS139" s="111">
        <v>0</v>
      </c>
      <c r="AT139" s="111">
        <v>0</v>
      </c>
      <c r="AU139" s="111">
        <v>2.67102E-2</v>
      </c>
      <c r="AV139" s="111">
        <v>0</v>
      </c>
      <c r="AW139" s="110" t="s">
        <v>221</v>
      </c>
      <c r="AX139" s="110"/>
      <c r="AY139" s="111">
        <v>0</v>
      </c>
      <c r="AZ139" s="110" t="s">
        <v>221</v>
      </c>
      <c r="BA139" s="111">
        <v>0</v>
      </c>
      <c r="BB139" s="111">
        <v>2</v>
      </c>
      <c r="BC139" s="110" t="s">
        <v>221</v>
      </c>
      <c r="BD139" s="110" t="s">
        <v>221</v>
      </c>
      <c r="BE139" s="111">
        <v>95.504000000000005</v>
      </c>
      <c r="BF139" s="111">
        <v>872.60400000000004</v>
      </c>
      <c r="BG139" s="110"/>
      <c r="BH139" s="111">
        <v>47.3789550974112</v>
      </c>
      <c r="BI139" s="111">
        <v>0</v>
      </c>
      <c r="BJ139" s="110"/>
      <c r="BK139" s="111">
        <v>0</v>
      </c>
      <c r="BL139" s="111">
        <v>23.522717</v>
      </c>
      <c r="BM139" s="111">
        <v>1039.00967209741</v>
      </c>
    </row>
    <row r="140" spans="1:65" ht="28.5" customHeight="1">
      <c r="A140" s="108" t="s">
        <v>303</v>
      </c>
      <c r="B140" s="108"/>
      <c r="C140" s="109">
        <v>0</v>
      </c>
      <c r="D140" s="108"/>
      <c r="E140" s="109">
        <v>0</v>
      </c>
      <c r="F140" s="109">
        <v>0</v>
      </c>
      <c r="G140" s="109">
        <v>0</v>
      </c>
      <c r="H140" s="108" t="s">
        <v>221</v>
      </c>
      <c r="I140" s="109">
        <v>0</v>
      </c>
      <c r="J140" s="109">
        <v>0</v>
      </c>
      <c r="K140" s="109">
        <v>0</v>
      </c>
      <c r="L140" s="109">
        <v>0</v>
      </c>
      <c r="M140" s="108"/>
      <c r="N140" s="109">
        <v>0</v>
      </c>
      <c r="O140" s="109">
        <v>0</v>
      </c>
      <c r="P140" s="109">
        <v>0</v>
      </c>
      <c r="Q140" s="108"/>
      <c r="R140" s="109">
        <v>0</v>
      </c>
      <c r="S140" s="109">
        <v>0</v>
      </c>
      <c r="T140" s="109">
        <v>0</v>
      </c>
      <c r="U140" s="108"/>
      <c r="V140" s="108"/>
      <c r="W140" s="108"/>
      <c r="X140" s="109">
        <v>0</v>
      </c>
      <c r="Y140" s="108"/>
      <c r="Z140" s="109">
        <v>0</v>
      </c>
      <c r="AA140" s="108"/>
      <c r="AB140" s="109">
        <v>0</v>
      </c>
      <c r="AC140" s="109">
        <v>0</v>
      </c>
      <c r="AD140" s="109">
        <v>0</v>
      </c>
      <c r="AE140" s="108"/>
      <c r="AF140" s="108"/>
      <c r="AG140" s="108"/>
      <c r="AH140" s="108"/>
      <c r="AI140" s="108"/>
      <c r="AJ140" s="109">
        <v>0</v>
      </c>
      <c r="AK140" s="109">
        <v>0</v>
      </c>
      <c r="AL140" s="109">
        <v>0</v>
      </c>
      <c r="AM140" s="109">
        <v>4.8563999999999998</v>
      </c>
      <c r="AN140" s="108"/>
      <c r="AO140" s="109">
        <v>0</v>
      </c>
      <c r="AP140" s="108"/>
      <c r="AQ140" s="108" t="s">
        <v>221</v>
      </c>
      <c r="AR140" s="109">
        <v>0</v>
      </c>
      <c r="AS140" s="108"/>
      <c r="AT140" s="109">
        <v>0</v>
      </c>
      <c r="AU140" s="108"/>
      <c r="AV140" s="109">
        <v>0</v>
      </c>
      <c r="AW140" s="108" t="s">
        <v>221</v>
      </c>
      <c r="AX140" s="108"/>
      <c r="AY140" s="109">
        <v>0</v>
      </c>
      <c r="AZ140" s="108"/>
      <c r="BA140" s="109">
        <v>0</v>
      </c>
      <c r="BB140" s="109">
        <v>0</v>
      </c>
      <c r="BC140" s="109">
        <v>0</v>
      </c>
      <c r="BD140" s="108"/>
      <c r="BE140" s="109">
        <v>0</v>
      </c>
      <c r="BF140" s="109">
        <v>0</v>
      </c>
      <c r="BG140" s="108"/>
      <c r="BH140" s="109">
        <v>4.8563999999999998</v>
      </c>
      <c r="BI140" s="109">
        <v>0</v>
      </c>
      <c r="BJ140" s="108"/>
      <c r="BK140" s="109">
        <v>0</v>
      </c>
      <c r="BL140" s="109">
        <v>0</v>
      </c>
      <c r="BM140" s="109">
        <v>4.8563999999999998</v>
      </c>
    </row>
    <row r="141" spans="1:65" ht="18.75" customHeight="1">
      <c r="A141" s="108" t="s">
        <v>304</v>
      </c>
      <c r="B141" s="110"/>
      <c r="C141" s="111">
        <v>0</v>
      </c>
      <c r="D141" s="110"/>
      <c r="E141" s="111">
        <v>0</v>
      </c>
      <c r="F141" s="110"/>
      <c r="G141" s="111">
        <v>0</v>
      </c>
      <c r="H141" s="110" t="s">
        <v>221</v>
      </c>
      <c r="I141" s="111">
        <v>0</v>
      </c>
      <c r="J141" s="111">
        <v>0</v>
      </c>
      <c r="K141" s="111">
        <v>0</v>
      </c>
      <c r="L141" s="111">
        <v>0</v>
      </c>
      <c r="M141" s="110" t="s">
        <v>221</v>
      </c>
      <c r="N141" s="111">
        <v>0</v>
      </c>
      <c r="O141" s="111">
        <v>0</v>
      </c>
      <c r="P141" s="111">
        <v>0</v>
      </c>
      <c r="Q141" s="110" t="s">
        <v>221</v>
      </c>
      <c r="R141" s="110" t="s">
        <v>221</v>
      </c>
      <c r="S141" s="111">
        <v>0</v>
      </c>
      <c r="T141" s="111">
        <v>0</v>
      </c>
      <c r="U141" s="110"/>
      <c r="V141" s="111">
        <v>0</v>
      </c>
      <c r="W141" s="110"/>
      <c r="X141" s="111">
        <v>0</v>
      </c>
      <c r="Y141" s="111">
        <v>0</v>
      </c>
      <c r="Z141" s="111">
        <v>0</v>
      </c>
      <c r="AA141" s="110"/>
      <c r="AB141" s="111">
        <v>0</v>
      </c>
      <c r="AC141" s="111">
        <v>2.5</v>
      </c>
      <c r="AD141" s="111">
        <v>0</v>
      </c>
      <c r="AE141" s="110"/>
      <c r="AF141" s="110"/>
      <c r="AG141" s="110"/>
      <c r="AH141" s="110"/>
      <c r="AI141" s="110"/>
      <c r="AJ141" s="111">
        <v>0.52768397199999995</v>
      </c>
      <c r="AK141" s="111">
        <v>0</v>
      </c>
      <c r="AL141" s="111">
        <v>0</v>
      </c>
      <c r="AM141" s="111">
        <v>740.35817999999995</v>
      </c>
      <c r="AN141" s="110"/>
      <c r="AO141" s="111">
        <v>0</v>
      </c>
      <c r="AP141" s="111">
        <v>0</v>
      </c>
      <c r="AQ141" s="110" t="s">
        <v>221</v>
      </c>
      <c r="AR141" s="111">
        <v>3.3</v>
      </c>
      <c r="AS141" s="111">
        <v>0</v>
      </c>
      <c r="AT141" s="111">
        <v>0</v>
      </c>
      <c r="AU141" s="111">
        <v>0</v>
      </c>
      <c r="AV141" s="111">
        <v>0</v>
      </c>
      <c r="AW141" s="110" t="s">
        <v>221</v>
      </c>
      <c r="AX141" s="110"/>
      <c r="AY141" s="111">
        <v>0</v>
      </c>
      <c r="AZ141" s="110" t="s">
        <v>221</v>
      </c>
      <c r="BA141" s="111">
        <v>0</v>
      </c>
      <c r="BB141" s="111">
        <v>0</v>
      </c>
      <c r="BC141" s="111">
        <v>0</v>
      </c>
      <c r="BD141" s="110" t="s">
        <v>221</v>
      </c>
      <c r="BE141" s="111">
        <v>0</v>
      </c>
      <c r="BF141" s="111">
        <v>2.5</v>
      </c>
      <c r="BG141" s="110"/>
      <c r="BH141" s="111">
        <v>743.65818000000002</v>
      </c>
      <c r="BI141" s="111">
        <v>0</v>
      </c>
      <c r="BJ141" s="110"/>
      <c r="BK141" s="111">
        <v>0</v>
      </c>
      <c r="BL141" s="111">
        <v>0.52768397199999995</v>
      </c>
      <c r="BM141" s="111">
        <v>746.68586397199999</v>
      </c>
    </row>
    <row r="142" spans="1:65" ht="18.75" customHeight="1">
      <c r="A142" s="108" t="s">
        <v>181</v>
      </c>
      <c r="B142" s="108"/>
      <c r="C142" s="108" t="s">
        <v>221</v>
      </c>
      <c r="D142" s="108"/>
      <c r="E142" s="109">
        <v>0</v>
      </c>
      <c r="F142" s="109">
        <v>19.54701</v>
      </c>
      <c r="G142" s="109">
        <v>138.11168235</v>
      </c>
      <c r="H142" s="109">
        <v>380.117336084069</v>
      </c>
      <c r="I142" s="109">
        <v>0</v>
      </c>
      <c r="J142" s="109">
        <v>0</v>
      </c>
      <c r="K142" s="109">
        <v>0</v>
      </c>
      <c r="L142" s="109">
        <v>0</v>
      </c>
      <c r="M142" s="109">
        <v>0</v>
      </c>
      <c r="N142" s="109">
        <v>0</v>
      </c>
      <c r="O142" s="109">
        <v>0</v>
      </c>
      <c r="P142" s="109">
        <v>0</v>
      </c>
      <c r="Q142" s="109">
        <v>129.59818226723101</v>
      </c>
      <c r="R142" s="109">
        <v>18.211500000000001</v>
      </c>
      <c r="S142" s="109">
        <v>0</v>
      </c>
      <c r="T142" s="109">
        <v>0</v>
      </c>
      <c r="U142" s="108"/>
      <c r="V142" s="109">
        <v>0</v>
      </c>
      <c r="W142" s="108"/>
      <c r="X142" s="109">
        <v>3646.3687106732</v>
      </c>
      <c r="Y142" s="109">
        <v>0</v>
      </c>
      <c r="Z142" s="109">
        <v>0.44921699999999998</v>
      </c>
      <c r="AA142" s="108" t="s">
        <v>221</v>
      </c>
      <c r="AB142" s="109">
        <v>0</v>
      </c>
      <c r="AC142" s="109">
        <v>0</v>
      </c>
      <c r="AD142" s="109">
        <v>0</v>
      </c>
      <c r="AE142" s="108"/>
      <c r="AF142" s="108"/>
      <c r="AG142" s="108"/>
      <c r="AH142" s="108"/>
      <c r="AI142" s="108"/>
      <c r="AJ142" s="108"/>
      <c r="AK142" s="109">
        <v>0</v>
      </c>
      <c r="AL142" s="109">
        <v>0</v>
      </c>
      <c r="AM142" s="109">
        <v>3408.1001099999999</v>
      </c>
      <c r="AN142" s="108"/>
      <c r="AO142" s="108" t="s">
        <v>221</v>
      </c>
      <c r="AP142" s="109">
        <v>0</v>
      </c>
      <c r="AQ142" s="108" t="s">
        <v>221</v>
      </c>
      <c r="AR142" s="109">
        <v>14.732793995486601</v>
      </c>
      <c r="AS142" s="109">
        <v>0</v>
      </c>
      <c r="AT142" s="109">
        <v>0</v>
      </c>
      <c r="AU142" s="109">
        <v>0</v>
      </c>
      <c r="AV142" s="109">
        <v>461.53381199297098</v>
      </c>
      <c r="AW142" s="108" t="s">
        <v>221</v>
      </c>
      <c r="AX142" s="109">
        <v>0</v>
      </c>
      <c r="AY142" s="108" t="s">
        <v>221</v>
      </c>
      <c r="AZ142" s="108" t="s">
        <v>221</v>
      </c>
      <c r="BA142" s="109">
        <v>2443.2264763399999</v>
      </c>
      <c r="BB142" s="109">
        <v>0</v>
      </c>
      <c r="BC142" s="108" t="s">
        <v>221</v>
      </c>
      <c r="BD142" s="108" t="s">
        <v>221</v>
      </c>
      <c r="BE142" s="109">
        <v>6089.5951870132003</v>
      </c>
      <c r="BF142" s="109">
        <v>380.117336084069</v>
      </c>
      <c r="BG142" s="108"/>
      <c r="BH142" s="109">
        <v>3590.6388132627199</v>
      </c>
      <c r="BI142" s="109">
        <v>0</v>
      </c>
      <c r="BJ142" s="108"/>
      <c r="BK142" s="109">
        <v>138.11168235</v>
      </c>
      <c r="BL142" s="109">
        <v>461.53381199297098</v>
      </c>
      <c r="BM142" s="109">
        <v>10659.996830702999</v>
      </c>
    </row>
    <row r="143" spans="1:65" ht="18.75" customHeight="1">
      <c r="A143" s="108" t="s">
        <v>305</v>
      </c>
      <c r="B143" s="110"/>
      <c r="C143" s="111">
        <v>0</v>
      </c>
      <c r="D143" s="110"/>
      <c r="E143" s="111">
        <v>0</v>
      </c>
      <c r="F143" s="110"/>
      <c r="G143" s="111">
        <v>0</v>
      </c>
      <c r="H143" s="110" t="s">
        <v>221</v>
      </c>
      <c r="I143" s="111">
        <v>0</v>
      </c>
      <c r="J143" s="111">
        <v>0</v>
      </c>
      <c r="K143" s="111">
        <v>0</v>
      </c>
      <c r="L143" s="111">
        <v>0</v>
      </c>
      <c r="M143" s="110"/>
      <c r="N143" s="111">
        <v>0</v>
      </c>
      <c r="O143" s="111">
        <v>0</v>
      </c>
      <c r="P143" s="111">
        <v>0</v>
      </c>
      <c r="Q143" s="110"/>
      <c r="R143" s="111">
        <v>0</v>
      </c>
      <c r="S143" s="111">
        <v>0</v>
      </c>
      <c r="T143" s="111">
        <v>0</v>
      </c>
      <c r="U143" s="110"/>
      <c r="V143" s="110"/>
      <c r="W143" s="110"/>
      <c r="X143" s="111">
        <v>0</v>
      </c>
      <c r="Y143" s="110"/>
      <c r="Z143" s="111">
        <v>0</v>
      </c>
      <c r="AA143" s="110"/>
      <c r="AB143" s="111">
        <v>0</v>
      </c>
      <c r="AC143" s="111">
        <v>0</v>
      </c>
      <c r="AD143" s="111">
        <v>0</v>
      </c>
      <c r="AE143" s="110"/>
      <c r="AF143" s="110"/>
      <c r="AG143" s="110"/>
      <c r="AH143" s="110"/>
      <c r="AI143" s="110"/>
      <c r="AJ143" s="111">
        <v>0.2</v>
      </c>
      <c r="AK143" s="111">
        <v>0</v>
      </c>
      <c r="AL143" s="111">
        <v>0</v>
      </c>
      <c r="AM143" s="111">
        <v>0</v>
      </c>
      <c r="AN143" s="110"/>
      <c r="AO143" s="111">
        <v>0</v>
      </c>
      <c r="AP143" s="110"/>
      <c r="AQ143" s="110" t="s">
        <v>221</v>
      </c>
      <c r="AR143" s="111">
        <v>0</v>
      </c>
      <c r="AS143" s="110"/>
      <c r="AT143" s="111">
        <v>0</v>
      </c>
      <c r="AU143" s="110"/>
      <c r="AV143" s="111">
        <v>0</v>
      </c>
      <c r="AW143" s="110" t="s">
        <v>221</v>
      </c>
      <c r="AX143" s="110"/>
      <c r="AY143" s="111">
        <v>0</v>
      </c>
      <c r="AZ143" s="111">
        <v>0</v>
      </c>
      <c r="BA143" s="111">
        <v>0</v>
      </c>
      <c r="BB143" s="111">
        <v>0</v>
      </c>
      <c r="BC143" s="111">
        <v>0</v>
      </c>
      <c r="BD143" s="110"/>
      <c r="BE143" s="111">
        <v>0</v>
      </c>
      <c r="BF143" s="111">
        <v>0</v>
      </c>
      <c r="BG143" s="110"/>
      <c r="BH143" s="111">
        <v>0</v>
      </c>
      <c r="BI143" s="111">
        <v>0</v>
      </c>
      <c r="BJ143" s="110"/>
      <c r="BK143" s="111">
        <v>0</v>
      </c>
      <c r="BL143" s="111">
        <v>0.2</v>
      </c>
      <c r="BM143" s="111">
        <v>0.2</v>
      </c>
    </row>
    <row r="144" spans="1:65" ht="18.75" customHeight="1">
      <c r="A144" s="108" t="s">
        <v>182</v>
      </c>
      <c r="B144" s="108"/>
      <c r="C144" s="109">
        <v>140.8356</v>
      </c>
      <c r="D144" s="108"/>
      <c r="E144" s="109">
        <v>0</v>
      </c>
      <c r="F144" s="109">
        <v>916.40268000000003</v>
      </c>
      <c r="G144" s="109">
        <v>324.03690412999998</v>
      </c>
      <c r="H144" s="108" t="s">
        <v>221</v>
      </c>
      <c r="I144" s="109">
        <v>0</v>
      </c>
      <c r="J144" s="109">
        <v>3.2491328344198802</v>
      </c>
      <c r="K144" s="109">
        <v>0</v>
      </c>
      <c r="L144" s="109">
        <v>0</v>
      </c>
      <c r="M144" s="108" t="s">
        <v>221</v>
      </c>
      <c r="N144" s="109">
        <v>175.776783088836</v>
      </c>
      <c r="O144" s="109">
        <v>0</v>
      </c>
      <c r="P144" s="108" t="s">
        <v>221</v>
      </c>
      <c r="Q144" s="109">
        <v>1468.9970573718899</v>
      </c>
      <c r="R144" s="109">
        <v>2519.2575000000002</v>
      </c>
      <c r="S144" s="109">
        <v>0</v>
      </c>
      <c r="T144" s="109">
        <v>0</v>
      </c>
      <c r="U144" s="108"/>
      <c r="V144" s="109">
        <v>1.1258827615482601</v>
      </c>
      <c r="W144" s="109">
        <v>4.4758699137903903E-2</v>
      </c>
      <c r="X144" s="109">
        <v>65.417683143459399</v>
      </c>
      <c r="Y144" s="108" t="s">
        <v>221</v>
      </c>
      <c r="Z144" s="109">
        <v>324.18599288579998</v>
      </c>
      <c r="AA144" s="109">
        <v>1190.7576259947</v>
      </c>
      <c r="AB144" s="109">
        <v>0</v>
      </c>
      <c r="AC144" s="109">
        <v>455.03687200000002</v>
      </c>
      <c r="AD144" s="109">
        <v>0</v>
      </c>
      <c r="AE144" s="108"/>
      <c r="AF144" s="108"/>
      <c r="AG144" s="108"/>
      <c r="AH144" s="108"/>
      <c r="AI144" s="108" t="s">
        <v>221</v>
      </c>
      <c r="AJ144" s="109">
        <v>9.4149999999999991</v>
      </c>
      <c r="AK144" s="108"/>
      <c r="AL144" s="109">
        <v>0</v>
      </c>
      <c r="AM144" s="109">
        <v>33330.444479999998</v>
      </c>
      <c r="AN144" s="108"/>
      <c r="AO144" s="109">
        <v>0</v>
      </c>
      <c r="AP144" s="109">
        <v>1.0264598540145999</v>
      </c>
      <c r="AQ144" s="108" t="s">
        <v>221</v>
      </c>
      <c r="AR144" s="109">
        <v>0.13195100000000001</v>
      </c>
      <c r="AS144" s="109">
        <v>0</v>
      </c>
      <c r="AT144" s="109">
        <v>0</v>
      </c>
      <c r="AU144" s="109">
        <v>2.5216856999999999</v>
      </c>
      <c r="AV144" s="109">
        <v>4.6628299060094403</v>
      </c>
      <c r="AW144" s="109">
        <v>4535.7338323485001</v>
      </c>
      <c r="AX144" s="108"/>
      <c r="AY144" s="109">
        <v>767.52061629139405</v>
      </c>
      <c r="AZ144" s="109">
        <v>1501.09594580932</v>
      </c>
      <c r="BA144" s="109">
        <v>72.017737558416997</v>
      </c>
      <c r="BB144" s="109">
        <v>0</v>
      </c>
      <c r="BC144" s="108" t="s">
        <v>221</v>
      </c>
      <c r="BD144" s="109">
        <v>15518</v>
      </c>
      <c r="BE144" s="109">
        <v>137.43542070187601</v>
      </c>
      <c r="BF144" s="109">
        <v>1645.7944979946899</v>
      </c>
      <c r="BG144" s="108"/>
      <c r="BH144" s="109">
        <v>45685.101225810497</v>
      </c>
      <c r="BI144" s="109">
        <v>15521.2491328344</v>
      </c>
      <c r="BJ144" s="108"/>
      <c r="BK144" s="109">
        <v>324.03690412999998</v>
      </c>
      <c r="BL144" s="109">
        <v>14.0778299060094</v>
      </c>
      <c r="BM144" s="109">
        <v>63327.6950113774</v>
      </c>
    </row>
    <row r="145" spans="1:65" ht="18.75" customHeight="1">
      <c r="A145" s="108" t="s">
        <v>306</v>
      </c>
      <c r="B145" s="110"/>
      <c r="C145" s="111">
        <v>0</v>
      </c>
      <c r="D145" s="110"/>
      <c r="E145" s="111">
        <v>0</v>
      </c>
      <c r="F145" s="110"/>
      <c r="G145" s="111">
        <v>0</v>
      </c>
      <c r="H145" s="110" t="s">
        <v>221</v>
      </c>
      <c r="I145" s="111">
        <v>0</v>
      </c>
      <c r="J145" s="111">
        <v>0</v>
      </c>
      <c r="K145" s="111">
        <v>0</v>
      </c>
      <c r="L145" s="111">
        <v>0</v>
      </c>
      <c r="M145" s="111">
        <v>0</v>
      </c>
      <c r="N145" s="111">
        <v>0</v>
      </c>
      <c r="O145" s="111">
        <v>0</v>
      </c>
      <c r="P145" s="111">
        <v>0</v>
      </c>
      <c r="Q145" s="110" t="s">
        <v>221</v>
      </c>
      <c r="R145" s="111">
        <v>0</v>
      </c>
      <c r="S145" s="111">
        <v>0</v>
      </c>
      <c r="T145" s="111">
        <v>0</v>
      </c>
      <c r="U145" s="110"/>
      <c r="V145" s="111">
        <v>0</v>
      </c>
      <c r="W145" s="110"/>
      <c r="X145" s="111">
        <v>0</v>
      </c>
      <c r="Y145" s="111">
        <v>0</v>
      </c>
      <c r="Z145" s="111">
        <v>0</v>
      </c>
      <c r="AA145" s="110" t="s">
        <v>221</v>
      </c>
      <c r="AB145" s="111">
        <v>0</v>
      </c>
      <c r="AC145" s="111">
        <v>0.20357700000000001</v>
      </c>
      <c r="AD145" s="111">
        <v>0</v>
      </c>
      <c r="AE145" s="110"/>
      <c r="AF145" s="110"/>
      <c r="AG145" s="110"/>
      <c r="AH145" s="110"/>
      <c r="AI145" s="110"/>
      <c r="AJ145" s="110"/>
      <c r="AK145" s="111">
        <v>0</v>
      </c>
      <c r="AL145" s="111">
        <v>0</v>
      </c>
      <c r="AM145" s="111">
        <v>0</v>
      </c>
      <c r="AN145" s="110"/>
      <c r="AO145" s="111">
        <v>0</v>
      </c>
      <c r="AP145" s="111">
        <v>0</v>
      </c>
      <c r="AQ145" s="110" t="s">
        <v>221</v>
      </c>
      <c r="AR145" s="111">
        <v>0</v>
      </c>
      <c r="AS145" s="111">
        <v>0</v>
      </c>
      <c r="AT145" s="111">
        <v>0</v>
      </c>
      <c r="AU145" s="111">
        <v>0</v>
      </c>
      <c r="AV145" s="111">
        <v>0</v>
      </c>
      <c r="AW145" s="110" t="s">
        <v>221</v>
      </c>
      <c r="AX145" s="110"/>
      <c r="AY145" s="111">
        <v>0</v>
      </c>
      <c r="AZ145" s="110" t="s">
        <v>221</v>
      </c>
      <c r="BA145" s="111">
        <v>0</v>
      </c>
      <c r="BB145" s="111">
        <v>0</v>
      </c>
      <c r="BC145" s="111">
        <v>0</v>
      </c>
      <c r="BD145" s="110" t="s">
        <v>221</v>
      </c>
      <c r="BE145" s="111">
        <v>0</v>
      </c>
      <c r="BF145" s="111">
        <v>0.20357700000000001</v>
      </c>
      <c r="BG145" s="110"/>
      <c r="BH145" s="111">
        <v>0</v>
      </c>
      <c r="BI145" s="111">
        <v>0</v>
      </c>
      <c r="BJ145" s="110"/>
      <c r="BK145" s="111">
        <v>0</v>
      </c>
      <c r="BL145" s="111">
        <v>0</v>
      </c>
      <c r="BM145" s="111">
        <v>0.20357700000000001</v>
      </c>
    </row>
    <row r="146" spans="1:65" ht="28.5" customHeight="1">
      <c r="A146" s="108" t="s">
        <v>307</v>
      </c>
      <c r="B146" s="108"/>
      <c r="C146" s="109">
        <v>2.4281999999999999</v>
      </c>
      <c r="D146" s="108"/>
      <c r="E146" s="109">
        <v>0</v>
      </c>
      <c r="F146" s="108"/>
      <c r="G146" s="109">
        <v>0</v>
      </c>
      <c r="H146" s="108" t="s">
        <v>221</v>
      </c>
      <c r="I146" s="109">
        <v>0</v>
      </c>
      <c r="J146" s="109">
        <v>0</v>
      </c>
      <c r="K146" s="109">
        <v>0</v>
      </c>
      <c r="L146" s="109">
        <v>0</v>
      </c>
      <c r="M146" s="109">
        <v>0</v>
      </c>
      <c r="N146" s="109">
        <v>0</v>
      </c>
      <c r="O146" s="108" t="s">
        <v>221</v>
      </c>
      <c r="P146" s="109">
        <v>0</v>
      </c>
      <c r="Q146" s="109">
        <v>5.9626989874789498</v>
      </c>
      <c r="R146" s="109">
        <v>61.9191</v>
      </c>
      <c r="S146" s="109">
        <v>0.55861105229999997</v>
      </c>
      <c r="T146" s="109">
        <v>0</v>
      </c>
      <c r="U146" s="108"/>
      <c r="V146" s="109">
        <v>13.079859529965701</v>
      </c>
      <c r="W146" s="108"/>
      <c r="X146" s="109">
        <v>0</v>
      </c>
      <c r="Y146" s="109">
        <v>0</v>
      </c>
      <c r="Z146" s="109">
        <v>8.5328465624999996</v>
      </c>
      <c r="AA146" s="108"/>
      <c r="AB146" s="109">
        <v>0</v>
      </c>
      <c r="AC146" s="109">
        <v>0</v>
      </c>
      <c r="AD146" s="109">
        <v>0</v>
      </c>
      <c r="AE146" s="108"/>
      <c r="AF146" s="108"/>
      <c r="AG146" s="108" t="s">
        <v>221</v>
      </c>
      <c r="AH146" s="108"/>
      <c r="AI146" s="108"/>
      <c r="AJ146" s="108"/>
      <c r="AK146" s="109">
        <v>0</v>
      </c>
      <c r="AL146" s="109">
        <v>0</v>
      </c>
      <c r="AM146" s="109">
        <v>105.50529</v>
      </c>
      <c r="AN146" s="108"/>
      <c r="AO146" s="109">
        <v>0</v>
      </c>
      <c r="AP146" s="109">
        <v>0</v>
      </c>
      <c r="AQ146" s="108" t="s">
        <v>221</v>
      </c>
      <c r="AR146" s="109">
        <v>75.064836108615793</v>
      </c>
      <c r="AS146" s="109">
        <v>0</v>
      </c>
      <c r="AT146" s="109">
        <v>0</v>
      </c>
      <c r="AU146" s="109">
        <v>0</v>
      </c>
      <c r="AV146" s="109">
        <v>0</v>
      </c>
      <c r="AW146" s="108" t="s">
        <v>221</v>
      </c>
      <c r="AX146" s="108"/>
      <c r="AY146" s="108" t="s">
        <v>221</v>
      </c>
      <c r="AZ146" s="108" t="s">
        <v>221</v>
      </c>
      <c r="BA146" s="109">
        <v>0</v>
      </c>
      <c r="BB146" s="109">
        <v>0</v>
      </c>
      <c r="BC146" s="108" t="s">
        <v>221</v>
      </c>
      <c r="BD146" s="108" t="s">
        <v>221</v>
      </c>
      <c r="BE146" s="109">
        <v>0</v>
      </c>
      <c r="BF146" s="109">
        <v>0</v>
      </c>
      <c r="BG146" s="108"/>
      <c r="BH146" s="109">
        <v>273.05144224086098</v>
      </c>
      <c r="BI146" s="109">
        <v>0</v>
      </c>
      <c r="BJ146" s="108"/>
      <c r="BK146" s="109">
        <v>0</v>
      </c>
      <c r="BL146" s="109">
        <v>0</v>
      </c>
      <c r="BM146" s="109">
        <v>273.05144224086098</v>
      </c>
    </row>
    <row r="147" spans="1:65" ht="18.75" customHeight="1">
      <c r="A147" s="108" t="s">
        <v>308</v>
      </c>
      <c r="B147" s="110"/>
      <c r="C147" s="110" t="s">
        <v>221</v>
      </c>
      <c r="D147" s="110"/>
      <c r="E147" s="111">
        <v>0</v>
      </c>
      <c r="F147" s="111">
        <v>8.9843399999999995</v>
      </c>
      <c r="G147" s="111">
        <v>0</v>
      </c>
      <c r="H147" s="110" t="s">
        <v>221</v>
      </c>
      <c r="I147" s="111">
        <v>0</v>
      </c>
      <c r="J147" s="111">
        <v>0</v>
      </c>
      <c r="K147" s="111">
        <v>0</v>
      </c>
      <c r="L147" s="110" t="s">
        <v>221</v>
      </c>
      <c r="M147" s="110"/>
      <c r="N147" s="111">
        <v>0</v>
      </c>
      <c r="O147" s="110"/>
      <c r="P147" s="111">
        <v>0</v>
      </c>
      <c r="Q147" s="110"/>
      <c r="R147" s="111">
        <v>0</v>
      </c>
      <c r="S147" s="111">
        <v>0</v>
      </c>
      <c r="T147" s="111">
        <v>0</v>
      </c>
      <c r="U147" s="110"/>
      <c r="V147" s="110"/>
      <c r="W147" s="110"/>
      <c r="X147" s="111">
        <v>0</v>
      </c>
      <c r="Y147" s="110"/>
      <c r="Z147" s="111">
        <v>190.39206968729999</v>
      </c>
      <c r="AA147" s="110" t="s">
        <v>221</v>
      </c>
      <c r="AB147" s="111">
        <v>0</v>
      </c>
      <c r="AC147" s="111">
        <v>0</v>
      </c>
      <c r="AD147" s="111">
        <v>0</v>
      </c>
      <c r="AE147" s="110"/>
      <c r="AF147" s="110"/>
      <c r="AG147" s="110"/>
      <c r="AH147" s="110"/>
      <c r="AI147" s="110"/>
      <c r="AJ147" s="110"/>
      <c r="AK147" s="111">
        <v>0</v>
      </c>
      <c r="AL147" s="111">
        <v>0</v>
      </c>
      <c r="AM147" s="111">
        <v>0</v>
      </c>
      <c r="AN147" s="110"/>
      <c r="AO147" s="111">
        <v>0</v>
      </c>
      <c r="AP147" s="110"/>
      <c r="AQ147" s="110" t="s">
        <v>221</v>
      </c>
      <c r="AR147" s="111">
        <v>20.6604895655265</v>
      </c>
      <c r="AS147" s="111">
        <v>0</v>
      </c>
      <c r="AT147" s="111">
        <v>0</v>
      </c>
      <c r="AU147" s="110"/>
      <c r="AV147" s="111">
        <v>32.726158044029198</v>
      </c>
      <c r="AW147" s="110" t="s">
        <v>221</v>
      </c>
      <c r="AX147" s="110"/>
      <c r="AY147" s="111">
        <v>0</v>
      </c>
      <c r="AZ147" s="110"/>
      <c r="BA147" s="111">
        <v>0</v>
      </c>
      <c r="BB147" s="111">
        <v>0</v>
      </c>
      <c r="BC147" s="111">
        <v>0</v>
      </c>
      <c r="BD147" s="110" t="s">
        <v>221</v>
      </c>
      <c r="BE147" s="111">
        <v>0</v>
      </c>
      <c r="BF147" s="111">
        <v>0</v>
      </c>
      <c r="BG147" s="110"/>
      <c r="BH147" s="111">
        <v>220.036899252826</v>
      </c>
      <c r="BI147" s="111">
        <v>0</v>
      </c>
      <c r="BJ147" s="110"/>
      <c r="BK147" s="111">
        <v>0</v>
      </c>
      <c r="BL147" s="111">
        <v>32.726158044029198</v>
      </c>
      <c r="BM147" s="111">
        <v>252.763057296856</v>
      </c>
    </row>
    <row r="148" spans="1:65" ht="18.75" customHeight="1">
      <c r="A148" s="108" t="s">
        <v>183</v>
      </c>
      <c r="B148" s="108"/>
      <c r="C148" s="109">
        <v>0</v>
      </c>
      <c r="D148" s="108"/>
      <c r="E148" s="109">
        <v>0</v>
      </c>
      <c r="F148" s="108"/>
      <c r="G148" s="109">
        <v>0</v>
      </c>
      <c r="H148" s="108" t="s">
        <v>221</v>
      </c>
      <c r="I148" s="109">
        <v>0</v>
      </c>
      <c r="J148" s="109">
        <v>0</v>
      </c>
      <c r="K148" s="109">
        <v>0</v>
      </c>
      <c r="L148" s="109">
        <v>0</v>
      </c>
      <c r="M148" s="109">
        <v>0</v>
      </c>
      <c r="N148" s="109">
        <v>0.81680661286633804</v>
      </c>
      <c r="O148" s="109">
        <v>0</v>
      </c>
      <c r="P148" s="108" t="s">
        <v>221</v>
      </c>
      <c r="Q148" s="108" t="s">
        <v>221</v>
      </c>
      <c r="R148" s="108" t="s">
        <v>221</v>
      </c>
      <c r="S148" s="109">
        <v>0</v>
      </c>
      <c r="T148" s="109">
        <v>0</v>
      </c>
      <c r="U148" s="108"/>
      <c r="V148" s="109">
        <v>0</v>
      </c>
      <c r="W148" s="108"/>
      <c r="X148" s="109">
        <v>0.25263889217845797</v>
      </c>
      <c r="Y148" s="109">
        <v>0</v>
      </c>
      <c r="Z148" s="109">
        <v>1.2752663580000001</v>
      </c>
      <c r="AA148" s="108" t="s">
        <v>221</v>
      </c>
      <c r="AB148" s="109">
        <v>0</v>
      </c>
      <c r="AC148" s="109">
        <v>50.854129999999998</v>
      </c>
      <c r="AD148" s="109">
        <v>0</v>
      </c>
      <c r="AE148" s="108"/>
      <c r="AF148" s="108"/>
      <c r="AG148" s="108"/>
      <c r="AH148" s="108"/>
      <c r="AI148" s="108"/>
      <c r="AJ148" s="108"/>
      <c r="AK148" s="109">
        <v>0</v>
      </c>
      <c r="AL148" s="109">
        <v>0</v>
      </c>
      <c r="AM148" s="108" t="s">
        <v>221</v>
      </c>
      <c r="AN148" s="108"/>
      <c r="AO148" s="109">
        <v>0</v>
      </c>
      <c r="AP148" s="109">
        <v>0</v>
      </c>
      <c r="AQ148" s="108" t="s">
        <v>221</v>
      </c>
      <c r="AR148" s="109">
        <v>8.8060214472973097</v>
      </c>
      <c r="AS148" s="109">
        <v>0</v>
      </c>
      <c r="AT148" s="109">
        <v>0</v>
      </c>
      <c r="AU148" s="109">
        <v>0</v>
      </c>
      <c r="AV148" s="109">
        <v>0</v>
      </c>
      <c r="AW148" s="108" t="s">
        <v>221</v>
      </c>
      <c r="AX148" s="108"/>
      <c r="AY148" s="109">
        <v>0</v>
      </c>
      <c r="AZ148" s="108" t="s">
        <v>221</v>
      </c>
      <c r="BA148" s="109">
        <v>0</v>
      </c>
      <c r="BB148" s="109">
        <v>1</v>
      </c>
      <c r="BC148" s="108" t="s">
        <v>221</v>
      </c>
      <c r="BD148" s="108" t="s">
        <v>221</v>
      </c>
      <c r="BE148" s="109">
        <v>0.25263889217845797</v>
      </c>
      <c r="BF148" s="109">
        <v>50.854129999999998</v>
      </c>
      <c r="BG148" s="108"/>
      <c r="BH148" s="109">
        <v>11.8980944181637</v>
      </c>
      <c r="BI148" s="109">
        <v>0</v>
      </c>
      <c r="BJ148" s="108"/>
      <c r="BK148" s="109">
        <v>0</v>
      </c>
      <c r="BL148" s="109">
        <v>0</v>
      </c>
      <c r="BM148" s="109">
        <v>63.004863310342103</v>
      </c>
    </row>
    <row r="149" spans="1:65" ht="18.75" customHeight="1">
      <c r="A149" s="108" t="s">
        <v>103</v>
      </c>
      <c r="B149" s="110"/>
      <c r="C149" s="111">
        <v>6.0705</v>
      </c>
      <c r="D149" s="110"/>
      <c r="E149" s="111">
        <v>0</v>
      </c>
      <c r="F149" s="110"/>
      <c r="G149" s="111">
        <v>0</v>
      </c>
      <c r="H149" s="110" t="s">
        <v>221</v>
      </c>
      <c r="I149" s="111">
        <v>0</v>
      </c>
      <c r="J149" s="111">
        <v>0</v>
      </c>
      <c r="K149" s="111">
        <v>5.1715260601870696</v>
      </c>
      <c r="L149" s="110" t="s">
        <v>221</v>
      </c>
      <c r="M149" s="110" t="s">
        <v>221</v>
      </c>
      <c r="N149" s="111">
        <v>0</v>
      </c>
      <c r="O149" s="111">
        <v>0</v>
      </c>
      <c r="P149" s="111">
        <v>0</v>
      </c>
      <c r="Q149" s="110" t="s">
        <v>221</v>
      </c>
      <c r="R149" s="110" t="s">
        <v>221</v>
      </c>
      <c r="S149" s="111">
        <v>5.1174315000000004</v>
      </c>
      <c r="T149" s="111">
        <v>0</v>
      </c>
      <c r="U149" s="110"/>
      <c r="V149" s="111">
        <v>0.60180990236560805</v>
      </c>
      <c r="W149" s="110"/>
      <c r="X149" s="111">
        <v>0</v>
      </c>
      <c r="Y149" s="110" t="s">
        <v>221</v>
      </c>
      <c r="Z149" s="111">
        <v>1.5378846867</v>
      </c>
      <c r="AA149" s="110" t="s">
        <v>221</v>
      </c>
      <c r="AB149" s="111">
        <v>0</v>
      </c>
      <c r="AC149" s="111">
        <v>0</v>
      </c>
      <c r="AD149" s="111">
        <v>0</v>
      </c>
      <c r="AE149" s="110"/>
      <c r="AF149" s="110" t="s">
        <v>221</v>
      </c>
      <c r="AG149" s="110"/>
      <c r="AH149" s="111">
        <v>0.463140209188179</v>
      </c>
      <c r="AI149" s="110"/>
      <c r="AJ149" s="110"/>
      <c r="AK149" s="111">
        <v>0</v>
      </c>
      <c r="AL149" s="111">
        <v>0</v>
      </c>
      <c r="AM149" s="110" t="s">
        <v>221</v>
      </c>
      <c r="AN149" s="110"/>
      <c r="AO149" s="111">
        <v>0</v>
      </c>
      <c r="AP149" s="111">
        <v>29.396669708029201</v>
      </c>
      <c r="AQ149" s="110" t="s">
        <v>221</v>
      </c>
      <c r="AR149" s="111">
        <v>65.105837160950998</v>
      </c>
      <c r="AS149" s="111">
        <v>1.2141</v>
      </c>
      <c r="AT149" s="111">
        <v>0</v>
      </c>
      <c r="AU149" s="111">
        <v>34.280113499999999</v>
      </c>
      <c r="AV149" s="111">
        <v>0</v>
      </c>
      <c r="AW149" s="110" t="s">
        <v>221</v>
      </c>
      <c r="AX149" s="110"/>
      <c r="AY149" s="111">
        <v>0</v>
      </c>
      <c r="AZ149" s="110" t="s">
        <v>221</v>
      </c>
      <c r="BA149" s="111">
        <v>0</v>
      </c>
      <c r="BB149" s="111">
        <v>40</v>
      </c>
      <c r="BC149" s="110" t="s">
        <v>221</v>
      </c>
      <c r="BD149" s="110" t="s">
        <v>221</v>
      </c>
      <c r="BE149" s="111">
        <v>0</v>
      </c>
      <c r="BF149" s="111">
        <v>0</v>
      </c>
      <c r="BG149" s="110"/>
      <c r="BH149" s="111">
        <v>188.959012727421</v>
      </c>
      <c r="BI149" s="111">
        <v>0</v>
      </c>
      <c r="BJ149" s="110"/>
      <c r="BK149" s="111">
        <v>0</v>
      </c>
      <c r="BL149" s="111">
        <v>0</v>
      </c>
      <c r="BM149" s="111">
        <v>188.959012727421</v>
      </c>
    </row>
    <row r="150" spans="1:65" ht="18.75" customHeight="1">
      <c r="A150" s="108" t="s">
        <v>309</v>
      </c>
      <c r="B150" s="108"/>
      <c r="C150" s="109">
        <v>0</v>
      </c>
      <c r="D150" s="108"/>
      <c r="E150" s="109">
        <v>0</v>
      </c>
      <c r="F150" s="108"/>
      <c r="G150" s="109">
        <v>0</v>
      </c>
      <c r="H150" s="108" t="s">
        <v>221</v>
      </c>
      <c r="I150" s="109">
        <v>0</v>
      </c>
      <c r="J150" s="109">
        <v>0</v>
      </c>
      <c r="K150" s="109">
        <v>0</v>
      </c>
      <c r="L150" s="109">
        <v>0</v>
      </c>
      <c r="M150" s="109">
        <v>0</v>
      </c>
      <c r="N150" s="109">
        <v>0</v>
      </c>
      <c r="O150" s="109">
        <v>0</v>
      </c>
      <c r="P150" s="109">
        <v>0</v>
      </c>
      <c r="Q150" s="108"/>
      <c r="R150" s="109">
        <v>0</v>
      </c>
      <c r="S150" s="109">
        <v>0</v>
      </c>
      <c r="T150" s="109">
        <v>0</v>
      </c>
      <c r="U150" s="108"/>
      <c r="V150" s="109">
        <v>0</v>
      </c>
      <c r="W150" s="108"/>
      <c r="X150" s="109">
        <v>0</v>
      </c>
      <c r="Y150" s="109">
        <v>0</v>
      </c>
      <c r="Z150" s="109">
        <v>0</v>
      </c>
      <c r="AA150" s="108"/>
      <c r="AB150" s="109">
        <v>0</v>
      </c>
      <c r="AC150" s="109">
        <v>0</v>
      </c>
      <c r="AD150" s="109">
        <v>0</v>
      </c>
      <c r="AE150" s="108"/>
      <c r="AF150" s="108"/>
      <c r="AG150" s="108"/>
      <c r="AH150" s="108"/>
      <c r="AI150" s="108"/>
      <c r="AJ150" s="108"/>
      <c r="AK150" s="109">
        <v>0</v>
      </c>
      <c r="AL150" s="109">
        <v>0</v>
      </c>
      <c r="AM150" s="109">
        <v>0</v>
      </c>
      <c r="AN150" s="108"/>
      <c r="AO150" s="109">
        <v>0</v>
      </c>
      <c r="AP150" s="109">
        <v>0</v>
      </c>
      <c r="AQ150" s="108" t="s">
        <v>221</v>
      </c>
      <c r="AR150" s="109">
        <v>0</v>
      </c>
      <c r="AS150" s="109">
        <v>0</v>
      </c>
      <c r="AT150" s="109">
        <v>0</v>
      </c>
      <c r="AU150" s="109">
        <v>0</v>
      </c>
      <c r="AV150" s="109">
        <v>0</v>
      </c>
      <c r="AW150" s="108"/>
      <c r="AX150" s="108"/>
      <c r="AY150" s="109">
        <v>0</v>
      </c>
      <c r="AZ150" s="108" t="s">
        <v>221</v>
      </c>
      <c r="BA150" s="109">
        <v>0</v>
      </c>
      <c r="BB150" s="109">
        <v>0</v>
      </c>
      <c r="BC150" s="109">
        <v>0</v>
      </c>
      <c r="BD150" s="108"/>
      <c r="BE150" s="109">
        <v>0</v>
      </c>
      <c r="BF150" s="109">
        <v>0</v>
      </c>
      <c r="BG150" s="108"/>
      <c r="BH150" s="109">
        <v>0</v>
      </c>
      <c r="BI150" s="109">
        <v>0</v>
      </c>
      <c r="BJ150" s="108"/>
      <c r="BK150" s="109">
        <v>0</v>
      </c>
      <c r="BL150" s="109">
        <v>0</v>
      </c>
      <c r="BM150" s="109">
        <v>0</v>
      </c>
    </row>
    <row r="151" spans="1:65" ht="18.75" customHeight="1">
      <c r="A151" s="108" t="s">
        <v>184</v>
      </c>
      <c r="B151" s="110"/>
      <c r="C151" s="111">
        <v>3.6423000000000001</v>
      </c>
      <c r="D151" s="110"/>
      <c r="E151" s="111">
        <v>0</v>
      </c>
      <c r="F151" s="110" t="s">
        <v>221</v>
      </c>
      <c r="G151" s="111">
        <v>0.17985097</v>
      </c>
      <c r="H151" s="110" t="s">
        <v>221</v>
      </c>
      <c r="I151" s="111">
        <v>0</v>
      </c>
      <c r="J151" s="111">
        <v>0</v>
      </c>
      <c r="K151" s="111">
        <v>0</v>
      </c>
      <c r="L151" s="111">
        <v>0</v>
      </c>
      <c r="M151" s="111">
        <v>0</v>
      </c>
      <c r="N151" s="111">
        <v>33.325709804946598</v>
      </c>
      <c r="O151" s="110" t="s">
        <v>221</v>
      </c>
      <c r="P151" s="110" t="s">
        <v>221</v>
      </c>
      <c r="Q151" s="111">
        <v>1277.63887181007</v>
      </c>
      <c r="R151" s="111">
        <v>151.76249999999999</v>
      </c>
      <c r="S151" s="111">
        <v>0</v>
      </c>
      <c r="T151" s="111">
        <v>0</v>
      </c>
      <c r="U151" s="110"/>
      <c r="V151" s="111">
        <v>0</v>
      </c>
      <c r="W151" s="111">
        <v>0.32834419066718601</v>
      </c>
      <c r="X151" s="111">
        <v>35.8905126201022</v>
      </c>
      <c r="Y151" s="110" t="s">
        <v>221</v>
      </c>
      <c r="Z151" s="111">
        <v>241.45896476159999</v>
      </c>
      <c r="AA151" s="110" t="s">
        <v>221</v>
      </c>
      <c r="AB151" s="111">
        <v>0</v>
      </c>
      <c r="AC151" s="111">
        <v>0.3785</v>
      </c>
      <c r="AD151" s="111">
        <v>0</v>
      </c>
      <c r="AE151" s="110"/>
      <c r="AF151" s="110"/>
      <c r="AG151" s="110"/>
      <c r="AH151" s="110"/>
      <c r="AI151" s="110" t="s">
        <v>221</v>
      </c>
      <c r="AJ151" s="111">
        <v>117</v>
      </c>
      <c r="AK151" s="111">
        <v>0</v>
      </c>
      <c r="AL151" s="111">
        <v>0</v>
      </c>
      <c r="AM151" s="111">
        <v>419.35014000000001</v>
      </c>
      <c r="AN151" s="110"/>
      <c r="AO151" s="111">
        <v>0</v>
      </c>
      <c r="AP151" s="111">
        <v>13.087363138686101</v>
      </c>
      <c r="AQ151" s="110" t="s">
        <v>221</v>
      </c>
      <c r="AR151" s="110" t="s">
        <v>221</v>
      </c>
      <c r="AS151" s="111">
        <v>0</v>
      </c>
      <c r="AT151" s="111">
        <v>4.4921699999999998</v>
      </c>
      <c r="AU151" s="111">
        <v>0</v>
      </c>
      <c r="AV151" s="111">
        <v>0</v>
      </c>
      <c r="AW151" s="110" t="s">
        <v>221</v>
      </c>
      <c r="AX151" s="110"/>
      <c r="AY151" s="110" t="s">
        <v>221</v>
      </c>
      <c r="AZ151" s="111">
        <v>225.59195227985001</v>
      </c>
      <c r="BA151" s="111">
        <v>0</v>
      </c>
      <c r="BB151" s="111">
        <v>141</v>
      </c>
      <c r="BC151" s="110" t="s">
        <v>221</v>
      </c>
      <c r="BD151" s="110" t="s">
        <v>221</v>
      </c>
      <c r="BE151" s="111">
        <v>35.8905126201022</v>
      </c>
      <c r="BF151" s="111">
        <v>0.3785</v>
      </c>
      <c r="BG151" s="110"/>
      <c r="BH151" s="111">
        <v>2511.6783159858201</v>
      </c>
      <c r="BI151" s="111">
        <v>0</v>
      </c>
      <c r="BJ151" s="110"/>
      <c r="BK151" s="111">
        <v>0.17985097</v>
      </c>
      <c r="BL151" s="111">
        <v>117</v>
      </c>
      <c r="BM151" s="111">
        <v>2665.1271795759199</v>
      </c>
    </row>
    <row r="152" spans="1:65" ht="18.75" customHeight="1">
      <c r="A152" s="108" t="s">
        <v>185</v>
      </c>
      <c r="B152" s="108"/>
      <c r="C152" s="109">
        <v>2.4281999999999999</v>
      </c>
      <c r="D152" s="108"/>
      <c r="E152" s="109">
        <v>0</v>
      </c>
      <c r="F152" s="109">
        <v>0</v>
      </c>
      <c r="G152" s="109">
        <v>8.7795684000000005</v>
      </c>
      <c r="H152" s="108" t="s">
        <v>221</v>
      </c>
      <c r="I152" s="109">
        <v>0</v>
      </c>
      <c r="J152" s="109">
        <v>0</v>
      </c>
      <c r="K152" s="109">
        <v>0</v>
      </c>
      <c r="L152" s="109">
        <v>0</v>
      </c>
      <c r="M152" s="109">
        <v>0</v>
      </c>
      <c r="N152" s="109">
        <v>0</v>
      </c>
      <c r="O152" s="109">
        <v>0</v>
      </c>
      <c r="P152" s="108" t="s">
        <v>221</v>
      </c>
      <c r="Q152" s="108" t="s">
        <v>221</v>
      </c>
      <c r="R152" s="109">
        <v>12.141</v>
      </c>
      <c r="S152" s="109">
        <v>0</v>
      </c>
      <c r="T152" s="109">
        <v>0</v>
      </c>
      <c r="U152" s="108"/>
      <c r="V152" s="109">
        <v>0</v>
      </c>
      <c r="W152" s="108"/>
      <c r="X152" s="109">
        <v>87.681485516685996</v>
      </c>
      <c r="Y152" s="109">
        <v>0</v>
      </c>
      <c r="Z152" s="109">
        <v>196.0215235803</v>
      </c>
      <c r="AA152" s="108" t="s">
        <v>221</v>
      </c>
      <c r="AB152" s="109">
        <v>0</v>
      </c>
      <c r="AC152" s="109">
        <v>7.9399999999999998E-2</v>
      </c>
      <c r="AD152" s="109">
        <v>0</v>
      </c>
      <c r="AE152" s="108"/>
      <c r="AF152" s="108"/>
      <c r="AG152" s="108"/>
      <c r="AH152" s="108"/>
      <c r="AI152" s="108"/>
      <c r="AJ152" s="109">
        <v>301.37598095785</v>
      </c>
      <c r="AK152" s="109">
        <v>0</v>
      </c>
      <c r="AL152" s="108"/>
      <c r="AM152" s="109">
        <v>1.2141</v>
      </c>
      <c r="AN152" s="108"/>
      <c r="AO152" s="109">
        <v>0</v>
      </c>
      <c r="AP152" s="109">
        <v>0</v>
      </c>
      <c r="AQ152" s="108" t="s">
        <v>221</v>
      </c>
      <c r="AR152" s="109">
        <v>1.6000000000000001E-3</v>
      </c>
      <c r="AS152" s="109">
        <v>0.97128000000000003</v>
      </c>
      <c r="AT152" s="109">
        <v>0</v>
      </c>
      <c r="AU152" s="109">
        <v>0</v>
      </c>
      <c r="AV152" s="109">
        <v>971.42289708529995</v>
      </c>
      <c r="AW152" s="108" t="s">
        <v>221</v>
      </c>
      <c r="AX152" s="108"/>
      <c r="AY152" s="109">
        <v>0</v>
      </c>
      <c r="AZ152" s="108" t="s">
        <v>221</v>
      </c>
      <c r="BA152" s="109">
        <v>5.6721088899999996</v>
      </c>
      <c r="BB152" s="109">
        <v>0</v>
      </c>
      <c r="BC152" s="108" t="s">
        <v>221</v>
      </c>
      <c r="BD152" s="108" t="s">
        <v>221</v>
      </c>
      <c r="BE152" s="109">
        <v>93.353594406686</v>
      </c>
      <c r="BF152" s="109">
        <v>7.9399999999999998E-2</v>
      </c>
      <c r="BG152" s="108"/>
      <c r="BH152" s="109">
        <v>212.7777035803</v>
      </c>
      <c r="BI152" s="109">
        <v>0</v>
      </c>
      <c r="BJ152" s="108"/>
      <c r="BK152" s="109">
        <v>8.7795684000000005</v>
      </c>
      <c r="BL152" s="109">
        <v>1272.7988780431499</v>
      </c>
      <c r="BM152" s="109">
        <v>1587.7891444301399</v>
      </c>
    </row>
    <row r="153" spans="1:65" ht="18.75" customHeight="1">
      <c r="A153" s="108" t="s">
        <v>310</v>
      </c>
      <c r="B153" s="110"/>
      <c r="C153" s="110" t="s">
        <v>221</v>
      </c>
      <c r="D153" s="111">
        <v>0</v>
      </c>
      <c r="E153" s="111">
        <v>0</v>
      </c>
      <c r="F153" s="110"/>
      <c r="G153" s="111">
        <v>0.38784165999999998</v>
      </c>
      <c r="H153" s="110" t="s">
        <v>221</v>
      </c>
      <c r="I153" s="111">
        <v>0</v>
      </c>
      <c r="J153" s="111">
        <v>0</v>
      </c>
      <c r="K153" s="111">
        <v>0</v>
      </c>
      <c r="L153" s="111">
        <v>0</v>
      </c>
      <c r="M153" s="111">
        <v>0</v>
      </c>
      <c r="N153" s="111">
        <v>9.9650406769693198</v>
      </c>
      <c r="O153" s="111">
        <v>0</v>
      </c>
      <c r="P153" s="111">
        <v>0</v>
      </c>
      <c r="Q153" s="110" t="s">
        <v>221</v>
      </c>
      <c r="R153" s="111">
        <v>1.2141</v>
      </c>
      <c r="S153" s="111">
        <v>0</v>
      </c>
      <c r="T153" s="111">
        <v>0</v>
      </c>
      <c r="U153" s="110"/>
      <c r="V153" s="111">
        <v>0</v>
      </c>
      <c r="W153" s="110"/>
      <c r="X153" s="111">
        <v>5.2896268049864599</v>
      </c>
      <c r="Y153" s="111">
        <v>0</v>
      </c>
      <c r="Z153" s="111">
        <v>0</v>
      </c>
      <c r="AA153" s="110" t="s">
        <v>221</v>
      </c>
      <c r="AB153" s="111">
        <v>0</v>
      </c>
      <c r="AC153" s="111">
        <v>1.76</v>
      </c>
      <c r="AD153" s="111">
        <v>0</v>
      </c>
      <c r="AE153" s="110"/>
      <c r="AF153" s="110"/>
      <c r="AG153" s="110"/>
      <c r="AH153" s="110"/>
      <c r="AI153" s="110"/>
      <c r="AJ153" s="110"/>
      <c r="AK153" s="111">
        <v>0</v>
      </c>
      <c r="AL153" s="111">
        <v>0</v>
      </c>
      <c r="AM153" s="110" t="s">
        <v>221</v>
      </c>
      <c r="AN153" s="110"/>
      <c r="AO153" s="111">
        <v>0</v>
      </c>
      <c r="AP153" s="111">
        <v>0</v>
      </c>
      <c r="AQ153" s="110" t="s">
        <v>221</v>
      </c>
      <c r="AR153" s="111">
        <v>0</v>
      </c>
      <c r="AS153" s="111">
        <v>0</v>
      </c>
      <c r="AT153" s="111">
        <v>0</v>
      </c>
      <c r="AU153" s="111">
        <v>0</v>
      </c>
      <c r="AV153" s="111">
        <v>0</v>
      </c>
      <c r="AW153" s="110" t="s">
        <v>221</v>
      </c>
      <c r="AX153" s="111">
        <v>0</v>
      </c>
      <c r="AY153" s="110" t="s">
        <v>221</v>
      </c>
      <c r="AZ153" s="110" t="s">
        <v>221</v>
      </c>
      <c r="BA153" s="111">
        <v>124.789613328218</v>
      </c>
      <c r="BB153" s="111">
        <v>0</v>
      </c>
      <c r="BC153" s="111">
        <v>0</v>
      </c>
      <c r="BD153" s="110" t="s">
        <v>221</v>
      </c>
      <c r="BE153" s="111">
        <v>130.07924013320499</v>
      </c>
      <c r="BF153" s="111">
        <v>1.76</v>
      </c>
      <c r="BG153" s="110"/>
      <c r="BH153" s="111">
        <v>11.1791406769693</v>
      </c>
      <c r="BI153" s="111">
        <v>0</v>
      </c>
      <c r="BJ153" s="110"/>
      <c r="BK153" s="111">
        <v>0.38784165999999998</v>
      </c>
      <c r="BL153" s="111">
        <v>0</v>
      </c>
      <c r="BM153" s="111">
        <v>143.40622247017399</v>
      </c>
    </row>
    <row r="154" spans="1:65" ht="18.75" customHeight="1">
      <c r="A154" s="108" t="s">
        <v>311</v>
      </c>
      <c r="B154" s="108"/>
      <c r="C154" s="109">
        <v>0</v>
      </c>
      <c r="D154" s="108"/>
      <c r="E154" s="109">
        <v>0</v>
      </c>
      <c r="F154" s="109">
        <v>0</v>
      </c>
      <c r="G154" s="109">
        <v>0</v>
      </c>
      <c r="H154" s="108" t="s">
        <v>221</v>
      </c>
      <c r="I154" s="109">
        <v>0</v>
      </c>
      <c r="J154" s="109">
        <v>0</v>
      </c>
      <c r="K154" s="109">
        <v>0</v>
      </c>
      <c r="L154" s="109">
        <v>0</v>
      </c>
      <c r="M154" s="109">
        <v>0</v>
      </c>
      <c r="N154" s="109">
        <v>0</v>
      </c>
      <c r="O154" s="109">
        <v>0</v>
      </c>
      <c r="P154" s="109">
        <v>0</v>
      </c>
      <c r="Q154" s="108" t="s">
        <v>221</v>
      </c>
      <c r="R154" s="109">
        <v>134.76509999999999</v>
      </c>
      <c r="S154" s="109">
        <v>0</v>
      </c>
      <c r="T154" s="109">
        <v>0</v>
      </c>
      <c r="U154" s="108"/>
      <c r="V154" s="109">
        <v>0</v>
      </c>
      <c r="W154" s="108"/>
      <c r="X154" s="109">
        <v>0.15789930761153601</v>
      </c>
      <c r="Y154" s="109">
        <v>0</v>
      </c>
      <c r="Z154" s="109">
        <v>21.359093101199999</v>
      </c>
      <c r="AA154" s="108"/>
      <c r="AB154" s="109">
        <v>0</v>
      </c>
      <c r="AC154" s="109">
        <v>0</v>
      </c>
      <c r="AD154" s="109">
        <v>0</v>
      </c>
      <c r="AE154" s="108"/>
      <c r="AF154" s="108"/>
      <c r="AG154" s="108"/>
      <c r="AH154" s="108"/>
      <c r="AI154" s="108"/>
      <c r="AJ154" s="109">
        <v>31.742913000000001</v>
      </c>
      <c r="AK154" s="109">
        <v>0</v>
      </c>
      <c r="AL154" s="109">
        <v>0</v>
      </c>
      <c r="AM154" s="108" t="s">
        <v>221</v>
      </c>
      <c r="AN154" s="108"/>
      <c r="AO154" s="109">
        <v>0</v>
      </c>
      <c r="AP154" s="109">
        <v>5.7025547445255502E-2</v>
      </c>
      <c r="AQ154" s="108" t="s">
        <v>221</v>
      </c>
      <c r="AR154" s="109">
        <v>1.1005819999999999</v>
      </c>
      <c r="AS154" s="109">
        <v>0</v>
      </c>
      <c r="AT154" s="109">
        <v>0</v>
      </c>
      <c r="AU154" s="109">
        <v>0</v>
      </c>
      <c r="AV154" s="109">
        <v>151.973715455122</v>
      </c>
      <c r="AW154" s="108" t="s">
        <v>221</v>
      </c>
      <c r="AX154" s="108"/>
      <c r="AY154" s="109">
        <v>0</v>
      </c>
      <c r="AZ154" s="108" t="s">
        <v>221</v>
      </c>
      <c r="BA154" s="109">
        <v>0</v>
      </c>
      <c r="BB154" s="109">
        <v>0</v>
      </c>
      <c r="BC154" s="108" t="s">
        <v>221</v>
      </c>
      <c r="BD154" s="108" t="s">
        <v>221</v>
      </c>
      <c r="BE154" s="109">
        <v>0.15789930761153601</v>
      </c>
      <c r="BF154" s="109">
        <v>0</v>
      </c>
      <c r="BG154" s="108"/>
      <c r="BH154" s="109">
        <v>157.281800648645</v>
      </c>
      <c r="BI154" s="109">
        <v>0</v>
      </c>
      <c r="BJ154" s="108"/>
      <c r="BK154" s="109">
        <v>0</v>
      </c>
      <c r="BL154" s="109">
        <v>183.71662845512199</v>
      </c>
      <c r="BM154" s="109">
        <v>341.15632841137898</v>
      </c>
    </row>
    <row r="155" spans="1:65" ht="18.75" customHeight="1">
      <c r="A155" s="108" t="s">
        <v>114</v>
      </c>
      <c r="B155" s="110"/>
      <c r="C155" s="111">
        <v>0</v>
      </c>
      <c r="D155" s="110"/>
      <c r="E155" s="111">
        <v>0</v>
      </c>
      <c r="F155" s="110"/>
      <c r="G155" s="111">
        <v>0</v>
      </c>
      <c r="H155" s="110" t="s">
        <v>221</v>
      </c>
      <c r="I155" s="111">
        <v>0</v>
      </c>
      <c r="J155" s="111">
        <v>0</v>
      </c>
      <c r="K155" s="111">
        <v>0</v>
      </c>
      <c r="L155" s="111">
        <v>0</v>
      </c>
      <c r="M155" s="111">
        <v>0</v>
      </c>
      <c r="N155" s="111">
        <v>0</v>
      </c>
      <c r="O155" s="111">
        <v>0</v>
      </c>
      <c r="P155" s="111">
        <v>0</v>
      </c>
      <c r="Q155" s="110"/>
      <c r="R155" s="111">
        <v>0</v>
      </c>
      <c r="S155" s="111">
        <v>0</v>
      </c>
      <c r="T155" s="111">
        <v>0</v>
      </c>
      <c r="U155" s="110"/>
      <c r="V155" s="111">
        <v>0</v>
      </c>
      <c r="W155" s="110"/>
      <c r="X155" s="111">
        <v>0</v>
      </c>
      <c r="Y155" s="111">
        <v>0</v>
      </c>
      <c r="Z155" s="111">
        <v>0</v>
      </c>
      <c r="AA155" s="110"/>
      <c r="AB155" s="111">
        <v>0</v>
      </c>
      <c r="AC155" s="111">
        <v>0</v>
      </c>
      <c r="AD155" s="111">
        <v>0</v>
      </c>
      <c r="AE155" s="110"/>
      <c r="AF155" s="110"/>
      <c r="AG155" s="110"/>
      <c r="AH155" s="110"/>
      <c r="AI155" s="110"/>
      <c r="AJ155" s="110"/>
      <c r="AK155" s="111">
        <v>0</v>
      </c>
      <c r="AL155" s="111">
        <v>0</v>
      </c>
      <c r="AM155" s="111">
        <v>0</v>
      </c>
      <c r="AN155" s="110"/>
      <c r="AO155" s="111">
        <v>0</v>
      </c>
      <c r="AP155" s="111">
        <v>0</v>
      </c>
      <c r="AQ155" s="110" t="s">
        <v>221</v>
      </c>
      <c r="AR155" s="111">
        <v>0</v>
      </c>
      <c r="AS155" s="111">
        <v>0</v>
      </c>
      <c r="AT155" s="111">
        <v>0</v>
      </c>
      <c r="AU155" s="111">
        <v>0</v>
      </c>
      <c r="AV155" s="111">
        <v>0</v>
      </c>
      <c r="AW155" s="110"/>
      <c r="AX155" s="110"/>
      <c r="AY155" s="111">
        <v>0</v>
      </c>
      <c r="AZ155" s="110" t="s">
        <v>221</v>
      </c>
      <c r="BA155" s="111">
        <v>0</v>
      </c>
      <c r="BB155" s="111">
        <v>0</v>
      </c>
      <c r="BC155" s="111">
        <v>0</v>
      </c>
      <c r="BD155" s="110" t="s">
        <v>221</v>
      </c>
      <c r="BE155" s="111">
        <v>0</v>
      </c>
      <c r="BF155" s="111">
        <v>0</v>
      </c>
      <c r="BG155" s="110"/>
      <c r="BH155" s="111">
        <v>0</v>
      </c>
      <c r="BI155" s="111">
        <v>0</v>
      </c>
      <c r="BJ155" s="110"/>
      <c r="BK155" s="111">
        <v>0</v>
      </c>
      <c r="BL155" s="111">
        <v>0</v>
      </c>
      <c r="BM155" s="111">
        <v>0</v>
      </c>
    </row>
    <row r="156" spans="1:65" ht="18.75" customHeight="1">
      <c r="A156" s="108" t="s">
        <v>312</v>
      </c>
      <c r="B156" s="108"/>
      <c r="C156" s="109">
        <v>0</v>
      </c>
      <c r="D156" s="109">
        <v>0</v>
      </c>
      <c r="E156" s="109">
        <v>0</v>
      </c>
      <c r="F156" s="108"/>
      <c r="G156" s="109">
        <v>0</v>
      </c>
      <c r="H156" s="108" t="s">
        <v>221</v>
      </c>
      <c r="I156" s="109">
        <v>0</v>
      </c>
      <c r="J156" s="109">
        <v>0</v>
      </c>
      <c r="K156" s="109">
        <v>0</v>
      </c>
      <c r="L156" s="109">
        <v>0</v>
      </c>
      <c r="M156" s="109">
        <v>0</v>
      </c>
      <c r="N156" s="109">
        <v>0</v>
      </c>
      <c r="O156" s="109">
        <v>0</v>
      </c>
      <c r="P156" s="109">
        <v>0</v>
      </c>
      <c r="Q156" s="108" t="s">
        <v>221</v>
      </c>
      <c r="R156" s="108" t="s">
        <v>221</v>
      </c>
      <c r="S156" s="109">
        <v>0</v>
      </c>
      <c r="T156" s="109">
        <v>0</v>
      </c>
      <c r="U156" s="108"/>
      <c r="V156" s="109">
        <v>0</v>
      </c>
      <c r="W156" s="108"/>
      <c r="X156" s="109">
        <v>15.742560968870199</v>
      </c>
      <c r="Y156" s="109">
        <v>0</v>
      </c>
      <c r="Z156" s="109">
        <v>12.381191473499999</v>
      </c>
      <c r="AA156" s="108" t="s">
        <v>221</v>
      </c>
      <c r="AB156" s="109">
        <v>0</v>
      </c>
      <c r="AC156" s="109">
        <v>0.75180000000000002</v>
      </c>
      <c r="AD156" s="109">
        <v>0</v>
      </c>
      <c r="AE156" s="108"/>
      <c r="AF156" s="108"/>
      <c r="AG156" s="108"/>
      <c r="AH156" s="108"/>
      <c r="AI156" s="108"/>
      <c r="AJ156" s="109">
        <v>113.137331</v>
      </c>
      <c r="AK156" s="109">
        <v>0</v>
      </c>
      <c r="AL156" s="109">
        <v>0</v>
      </c>
      <c r="AM156" s="108" t="s">
        <v>221</v>
      </c>
      <c r="AN156" s="108"/>
      <c r="AO156" s="109">
        <v>0</v>
      </c>
      <c r="AP156" s="109">
        <v>0</v>
      </c>
      <c r="AQ156" s="108" t="s">
        <v>221</v>
      </c>
      <c r="AR156" s="109">
        <v>2.7E-2</v>
      </c>
      <c r="AS156" s="109">
        <v>0</v>
      </c>
      <c r="AT156" s="109">
        <v>0</v>
      </c>
      <c r="AU156" s="109">
        <v>0</v>
      </c>
      <c r="AV156" s="109">
        <v>0</v>
      </c>
      <c r="AW156" s="108" t="s">
        <v>221</v>
      </c>
      <c r="AX156" s="109">
        <v>0</v>
      </c>
      <c r="AY156" s="109">
        <v>0</v>
      </c>
      <c r="AZ156" s="108" t="s">
        <v>221</v>
      </c>
      <c r="BA156" s="109">
        <v>0</v>
      </c>
      <c r="BB156" s="109">
        <v>0</v>
      </c>
      <c r="BC156" s="109">
        <v>0</v>
      </c>
      <c r="BD156" s="108" t="s">
        <v>221</v>
      </c>
      <c r="BE156" s="109">
        <v>15.742560968870199</v>
      </c>
      <c r="BF156" s="109">
        <v>0.75180000000000002</v>
      </c>
      <c r="BG156" s="108"/>
      <c r="BH156" s="109">
        <v>12.408191473500001</v>
      </c>
      <c r="BI156" s="109">
        <v>0</v>
      </c>
      <c r="BJ156" s="108"/>
      <c r="BK156" s="109">
        <v>0</v>
      </c>
      <c r="BL156" s="109">
        <v>113.137331</v>
      </c>
      <c r="BM156" s="109">
        <v>142.03988344237001</v>
      </c>
    </row>
    <row r="157" spans="1:65" ht="18.75" customHeight="1">
      <c r="A157" s="108" t="s">
        <v>134</v>
      </c>
      <c r="B157" s="110"/>
      <c r="C157" s="111">
        <v>892.36350000000004</v>
      </c>
      <c r="D157" s="110"/>
      <c r="E157" s="111">
        <v>0</v>
      </c>
      <c r="F157" s="111">
        <v>6848.4952800000001</v>
      </c>
      <c r="G157" s="111">
        <v>3218.0467558099999</v>
      </c>
      <c r="H157" s="111">
        <v>422.02308039455897</v>
      </c>
      <c r="I157" s="111">
        <v>0</v>
      </c>
      <c r="J157" s="111">
        <v>0</v>
      </c>
      <c r="K157" s="111">
        <v>284.84136031805099</v>
      </c>
      <c r="L157" s="110" t="s">
        <v>221</v>
      </c>
      <c r="M157" s="111">
        <v>4.0134448629237101</v>
      </c>
      <c r="N157" s="111">
        <v>4122.4229751364101</v>
      </c>
      <c r="O157" s="111">
        <v>76.124070000000003</v>
      </c>
      <c r="P157" s="111">
        <v>2269.60352126212</v>
      </c>
      <c r="Q157" s="111">
        <v>37452.397572449801</v>
      </c>
      <c r="R157" s="111">
        <v>26240.3433</v>
      </c>
      <c r="S157" s="111">
        <v>1.1151544923000001</v>
      </c>
      <c r="T157" s="111">
        <v>0</v>
      </c>
      <c r="U157" s="110"/>
      <c r="V157" s="111">
        <v>74.237513989117403</v>
      </c>
      <c r="W157" s="111">
        <v>299.89786068356898</v>
      </c>
      <c r="X157" s="111">
        <v>2223.9643779162002</v>
      </c>
      <c r="Y157" s="110" t="s">
        <v>221</v>
      </c>
      <c r="Z157" s="111">
        <v>5813.4704516289003</v>
      </c>
      <c r="AA157" s="111">
        <v>5557.1866710875302</v>
      </c>
      <c r="AB157" s="111">
        <v>108.252</v>
      </c>
      <c r="AC157" s="111">
        <v>720.64730699999996</v>
      </c>
      <c r="AD157" s="111">
        <v>14.08356</v>
      </c>
      <c r="AE157" s="111">
        <v>265.49194672131102</v>
      </c>
      <c r="AF157" s="110"/>
      <c r="AG157" s="111">
        <v>63.057033148976601</v>
      </c>
      <c r="AH157" s="111">
        <v>0</v>
      </c>
      <c r="AI157" s="111">
        <v>123.01018379999999</v>
      </c>
      <c r="AJ157" s="111">
        <v>2693.0647840000001</v>
      </c>
      <c r="AK157" s="111">
        <v>9253.0783882154992</v>
      </c>
      <c r="AL157" s="111">
        <v>0</v>
      </c>
      <c r="AM157" s="110"/>
      <c r="AN157" s="111">
        <v>0</v>
      </c>
      <c r="AO157" s="110" t="s">
        <v>221</v>
      </c>
      <c r="AP157" s="111">
        <v>1140.0547445255499</v>
      </c>
      <c r="AQ157" s="110" t="s">
        <v>221</v>
      </c>
      <c r="AR157" s="111">
        <v>12799.6914760604</v>
      </c>
      <c r="AS157" s="111">
        <v>0</v>
      </c>
      <c r="AT157" s="111">
        <v>33.751980000000003</v>
      </c>
      <c r="AU157" s="111">
        <v>101.2522977</v>
      </c>
      <c r="AV157" s="111">
        <v>437.87426765507098</v>
      </c>
      <c r="AW157" s="111">
        <v>3937.9239601506001</v>
      </c>
      <c r="AX157" s="111">
        <v>0</v>
      </c>
      <c r="AY157" s="111">
        <v>4116.2784685779297</v>
      </c>
      <c r="AZ157" s="111">
        <v>32110.673339399498</v>
      </c>
      <c r="BA157" s="111">
        <v>632.54432297010499</v>
      </c>
      <c r="BB157" s="111">
        <v>706</v>
      </c>
      <c r="BC157" s="110" t="s">
        <v>221</v>
      </c>
      <c r="BD157" s="111">
        <v>71455</v>
      </c>
      <c r="BE157" s="111">
        <v>2964.7607008863101</v>
      </c>
      <c r="BF157" s="111">
        <v>6699.85705848209</v>
      </c>
      <c r="BG157" s="111">
        <v>265.49194672131102</v>
      </c>
      <c r="BH157" s="111">
        <v>139525.10304818599</v>
      </c>
      <c r="BI157" s="111">
        <v>80708.078388215494</v>
      </c>
      <c r="BJ157" s="110"/>
      <c r="BK157" s="111">
        <v>3218.0467558099999</v>
      </c>
      <c r="BL157" s="111">
        <v>3130.9390516550702</v>
      </c>
      <c r="BM157" s="111">
        <v>236512.27694995599</v>
      </c>
    </row>
    <row r="158" spans="1:65" ht="18.75" customHeight="1">
      <c r="A158" s="108" t="s">
        <v>313</v>
      </c>
      <c r="B158" s="108"/>
      <c r="C158" s="109">
        <v>0</v>
      </c>
      <c r="D158" s="108"/>
      <c r="E158" s="109">
        <v>0</v>
      </c>
      <c r="F158" s="108"/>
      <c r="G158" s="109">
        <v>15.696136559999999</v>
      </c>
      <c r="H158" s="108" t="s">
        <v>221</v>
      </c>
      <c r="I158" s="109">
        <v>0</v>
      </c>
      <c r="J158" s="109">
        <v>0</v>
      </c>
      <c r="K158" s="109">
        <v>0</v>
      </c>
      <c r="L158" s="109">
        <v>0</v>
      </c>
      <c r="M158" s="109">
        <v>0</v>
      </c>
      <c r="N158" s="109">
        <v>0</v>
      </c>
      <c r="O158" s="108"/>
      <c r="P158" s="109">
        <v>0</v>
      </c>
      <c r="Q158" s="108" t="s">
        <v>221</v>
      </c>
      <c r="R158" s="109">
        <v>0</v>
      </c>
      <c r="S158" s="109">
        <v>0</v>
      </c>
      <c r="T158" s="109">
        <v>0</v>
      </c>
      <c r="U158" s="108"/>
      <c r="V158" s="108"/>
      <c r="W158" s="108"/>
      <c r="X158" s="109">
        <v>0</v>
      </c>
      <c r="Y158" s="108"/>
      <c r="Z158" s="109">
        <v>0</v>
      </c>
      <c r="AA158" s="108"/>
      <c r="AB158" s="109">
        <v>0</v>
      </c>
      <c r="AC158" s="109">
        <v>0</v>
      </c>
      <c r="AD158" s="109">
        <v>0</v>
      </c>
      <c r="AE158" s="108"/>
      <c r="AF158" s="108"/>
      <c r="AG158" s="108"/>
      <c r="AH158" s="108"/>
      <c r="AI158" s="108"/>
      <c r="AJ158" s="109">
        <v>0</v>
      </c>
      <c r="AK158" s="109">
        <v>0</v>
      </c>
      <c r="AL158" s="109">
        <v>0</v>
      </c>
      <c r="AM158" s="109">
        <v>0</v>
      </c>
      <c r="AN158" s="108"/>
      <c r="AO158" s="109">
        <v>0</v>
      </c>
      <c r="AP158" s="109">
        <v>0</v>
      </c>
      <c r="AQ158" s="108" t="s">
        <v>221</v>
      </c>
      <c r="AR158" s="109">
        <v>0</v>
      </c>
      <c r="AS158" s="109">
        <v>0</v>
      </c>
      <c r="AT158" s="109">
        <v>0</v>
      </c>
      <c r="AU158" s="108"/>
      <c r="AV158" s="109">
        <v>0</v>
      </c>
      <c r="AW158" s="108"/>
      <c r="AX158" s="108"/>
      <c r="AY158" s="109">
        <v>0</v>
      </c>
      <c r="AZ158" s="108"/>
      <c r="BA158" s="109">
        <v>0</v>
      </c>
      <c r="BB158" s="109">
        <v>0</v>
      </c>
      <c r="BC158" s="109">
        <v>0</v>
      </c>
      <c r="BD158" s="108"/>
      <c r="BE158" s="109">
        <v>0</v>
      </c>
      <c r="BF158" s="109">
        <v>0</v>
      </c>
      <c r="BG158" s="108"/>
      <c r="BH158" s="109">
        <v>0</v>
      </c>
      <c r="BI158" s="109">
        <v>0</v>
      </c>
      <c r="BJ158" s="108"/>
      <c r="BK158" s="109">
        <v>15.696136559999999</v>
      </c>
      <c r="BL158" s="109">
        <v>0</v>
      </c>
      <c r="BM158" s="109">
        <v>15.696136559999999</v>
      </c>
    </row>
    <row r="159" spans="1:65" ht="18.75" customHeight="1">
      <c r="A159" s="108" t="s">
        <v>314</v>
      </c>
      <c r="B159" s="110"/>
      <c r="C159" s="111">
        <v>19.425599999999999</v>
      </c>
      <c r="D159" s="110"/>
      <c r="E159" s="111">
        <v>0</v>
      </c>
      <c r="F159" s="111">
        <v>0</v>
      </c>
      <c r="G159" s="111">
        <v>0.17236208</v>
      </c>
      <c r="H159" s="110" t="s">
        <v>221</v>
      </c>
      <c r="I159" s="111">
        <v>0</v>
      </c>
      <c r="J159" s="111">
        <v>0</v>
      </c>
      <c r="K159" s="111">
        <v>0</v>
      </c>
      <c r="L159" s="111">
        <v>0</v>
      </c>
      <c r="M159" s="111">
        <v>0</v>
      </c>
      <c r="N159" s="111">
        <v>38.063188159571297</v>
      </c>
      <c r="O159" s="111">
        <v>0</v>
      </c>
      <c r="P159" s="110" t="s">
        <v>221</v>
      </c>
      <c r="Q159" s="111">
        <v>171.560450366727</v>
      </c>
      <c r="R159" s="111">
        <v>290.16989999999998</v>
      </c>
      <c r="S159" s="111">
        <v>0</v>
      </c>
      <c r="T159" s="111">
        <v>0</v>
      </c>
      <c r="U159" s="110"/>
      <c r="V159" s="111">
        <v>0</v>
      </c>
      <c r="W159" s="111">
        <v>0.57530028546621303</v>
      </c>
      <c r="X159" s="111">
        <v>0.69475695349075905</v>
      </c>
      <c r="Y159" s="110" t="s">
        <v>221</v>
      </c>
      <c r="Z159" s="111">
        <v>4.9992121548000004</v>
      </c>
      <c r="AA159" s="111">
        <v>553.34051724137896</v>
      </c>
      <c r="AB159" s="111">
        <v>0</v>
      </c>
      <c r="AC159" s="111">
        <v>10.81006</v>
      </c>
      <c r="AD159" s="111">
        <v>0</v>
      </c>
      <c r="AE159" s="110"/>
      <c r="AF159" s="110"/>
      <c r="AG159" s="110"/>
      <c r="AH159" s="110"/>
      <c r="AI159" s="110" t="s">
        <v>221</v>
      </c>
      <c r="AJ159" s="110"/>
      <c r="AK159" s="111">
        <v>0</v>
      </c>
      <c r="AL159" s="111">
        <v>0</v>
      </c>
      <c r="AM159" s="111">
        <v>604.98603000000003</v>
      </c>
      <c r="AN159" s="110"/>
      <c r="AO159" s="110" t="s">
        <v>221</v>
      </c>
      <c r="AP159" s="111">
        <v>0.59876824817518204</v>
      </c>
      <c r="AQ159" s="110" t="s">
        <v>221</v>
      </c>
      <c r="AR159" s="111">
        <v>1.9692482084485901</v>
      </c>
      <c r="AS159" s="111">
        <v>0</v>
      </c>
      <c r="AT159" s="111">
        <v>0</v>
      </c>
      <c r="AU159" s="111">
        <v>0</v>
      </c>
      <c r="AV159" s="111">
        <v>0</v>
      </c>
      <c r="AW159" s="110" t="s">
        <v>221</v>
      </c>
      <c r="AX159" s="110"/>
      <c r="AY159" s="111">
        <v>44.076209187498399</v>
      </c>
      <c r="AZ159" s="111">
        <v>142.16358305530301</v>
      </c>
      <c r="BA159" s="111">
        <v>0</v>
      </c>
      <c r="BB159" s="111">
        <v>0</v>
      </c>
      <c r="BC159" s="110" t="s">
        <v>221</v>
      </c>
      <c r="BD159" s="111">
        <v>1515</v>
      </c>
      <c r="BE159" s="111">
        <v>0.69475695349075905</v>
      </c>
      <c r="BF159" s="111">
        <v>564.15057724137898</v>
      </c>
      <c r="BG159" s="110"/>
      <c r="BH159" s="111">
        <v>1318.58748966599</v>
      </c>
      <c r="BI159" s="111">
        <v>1515</v>
      </c>
      <c r="BJ159" s="110"/>
      <c r="BK159" s="111">
        <v>0.17236208</v>
      </c>
      <c r="BL159" s="111">
        <v>0</v>
      </c>
      <c r="BM159" s="111">
        <v>3398.6051859408599</v>
      </c>
    </row>
    <row r="160" spans="1:65" ht="18.75" customHeight="1">
      <c r="A160" s="108" t="s">
        <v>315</v>
      </c>
      <c r="B160" s="108"/>
      <c r="C160" s="108" t="s">
        <v>221</v>
      </c>
      <c r="D160" s="108"/>
      <c r="E160" s="109">
        <v>0</v>
      </c>
      <c r="F160" s="108"/>
      <c r="G160" s="109">
        <v>4.1375668000000001</v>
      </c>
      <c r="H160" s="108" t="s">
        <v>221</v>
      </c>
      <c r="I160" s="109">
        <v>0</v>
      </c>
      <c r="J160" s="109">
        <v>138.08619017478699</v>
      </c>
      <c r="K160" s="109">
        <v>0</v>
      </c>
      <c r="L160" s="109">
        <v>0</v>
      </c>
      <c r="M160" s="109">
        <v>0</v>
      </c>
      <c r="N160" s="109">
        <v>0</v>
      </c>
      <c r="O160" s="109">
        <v>0</v>
      </c>
      <c r="P160" s="109">
        <v>0</v>
      </c>
      <c r="Q160" s="108" t="s">
        <v>221</v>
      </c>
      <c r="R160" s="109">
        <v>12.141</v>
      </c>
      <c r="S160" s="109">
        <v>0</v>
      </c>
      <c r="T160" s="109">
        <v>0</v>
      </c>
      <c r="U160" s="109">
        <v>50.366635891083</v>
      </c>
      <c r="V160" s="109">
        <v>0</v>
      </c>
      <c r="W160" s="108"/>
      <c r="X160" s="109">
        <v>0</v>
      </c>
      <c r="Y160" s="109">
        <v>0</v>
      </c>
      <c r="Z160" s="109">
        <v>0.32951038230000002</v>
      </c>
      <c r="AA160" s="108"/>
      <c r="AB160" s="109">
        <v>0</v>
      </c>
      <c r="AC160" s="109">
        <v>2.92</v>
      </c>
      <c r="AD160" s="109">
        <v>0</v>
      </c>
      <c r="AE160" s="108"/>
      <c r="AF160" s="108"/>
      <c r="AG160" s="108"/>
      <c r="AH160" s="108"/>
      <c r="AI160" s="108"/>
      <c r="AJ160" s="108"/>
      <c r="AK160" s="109">
        <v>276.61404290346599</v>
      </c>
      <c r="AL160" s="109">
        <v>0</v>
      </c>
      <c r="AM160" s="108" t="s">
        <v>221</v>
      </c>
      <c r="AN160" s="108"/>
      <c r="AO160" s="109">
        <v>0</v>
      </c>
      <c r="AP160" s="109">
        <v>0</v>
      </c>
      <c r="AQ160" s="108" t="s">
        <v>221</v>
      </c>
      <c r="AR160" s="109">
        <v>0</v>
      </c>
      <c r="AS160" s="109">
        <v>0</v>
      </c>
      <c r="AT160" s="109">
        <v>0</v>
      </c>
      <c r="AU160" s="109">
        <v>0</v>
      </c>
      <c r="AV160" s="109">
        <v>0</v>
      </c>
      <c r="AW160" s="108" t="s">
        <v>221</v>
      </c>
      <c r="AX160" s="108"/>
      <c r="AY160" s="109">
        <v>0</v>
      </c>
      <c r="AZ160" s="108" t="s">
        <v>221</v>
      </c>
      <c r="BA160" s="109">
        <v>0</v>
      </c>
      <c r="BB160" s="109">
        <v>0</v>
      </c>
      <c r="BC160" s="108" t="s">
        <v>221</v>
      </c>
      <c r="BD160" s="108" t="s">
        <v>221</v>
      </c>
      <c r="BE160" s="109">
        <v>0</v>
      </c>
      <c r="BF160" s="109">
        <v>2.92</v>
      </c>
      <c r="BG160" s="108"/>
      <c r="BH160" s="109">
        <v>12.470510382300001</v>
      </c>
      <c r="BI160" s="109">
        <v>465.06686896933599</v>
      </c>
      <c r="BJ160" s="108"/>
      <c r="BK160" s="109">
        <v>4.1375668000000001</v>
      </c>
      <c r="BL160" s="109">
        <v>0</v>
      </c>
      <c r="BM160" s="109">
        <v>484.59494615163601</v>
      </c>
    </row>
    <row r="161" spans="1:65" ht="18.75" customHeight="1">
      <c r="A161" s="108" t="s">
        <v>186</v>
      </c>
      <c r="B161" s="110"/>
      <c r="C161" s="111">
        <v>0</v>
      </c>
      <c r="D161" s="110"/>
      <c r="E161" s="111">
        <v>0</v>
      </c>
      <c r="F161" s="111">
        <v>0</v>
      </c>
      <c r="G161" s="111">
        <v>0</v>
      </c>
      <c r="H161" s="110" t="s">
        <v>221</v>
      </c>
      <c r="I161" s="111">
        <v>0</v>
      </c>
      <c r="J161" s="111">
        <v>0</v>
      </c>
      <c r="K161" s="111">
        <v>0</v>
      </c>
      <c r="L161" s="111">
        <v>0</v>
      </c>
      <c r="M161" s="111">
        <v>0</v>
      </c>
      <c r="N161" s="111">
        <v>0</v>
      </c>
      <c r="O161" s="111">
        <v>0</v>
      </c>
      <c r="P161" s="111">
        <v>0</v>
      </c>
      <c r="Q161" s="110" t="s">
        <v>221</v>
      </c>
      <c r="R161" s="111">
        <v>1.2141</v>
      </c>
      <c r="S161" s="111">
        <v>0</v>
      </c>
      <c r="T161" s="111">
        <v>0</v>
      </c>
      <c r="U161" s="110"/>
      <c r="V161" s="111">
        <v>0</v>
      </c>
      <c r="W161" s="110"/>
      <c r="X161" s="111">
        <v>0.647387161207298</v>
      </c>
      <c r="Y161" s="111">
        <v>0</v>
      </c>
      <c r="Z161" s="111">
        <v>0</v>
      </c>
      <c r="AA161" s="110"/>
      <c r="AB161" s="111">
        <v>0</v>
      </c>
      <c r="AC161" s="111">
        <v>0</v>
      </c>
      <c r="AD161" s="111">
        <v>0</v>
      </c>
      <c r="AE161" s="110"/>
      <c r="AF161" s="110"/>
      <c r="AG161" s="110"/>
      <c r="AH161" s="110"/>
      <c r="AI161" s="110"/>
      <c r="AJ161" s="111">
        <v>0</v>
      </c>
      <c r="AK161" s="111">
        <v>0</v>
      </c>
      <c r="AL161" s="111">
        <v>0</v>
      </c>
      <c r="AM161" s="110" t="s">
        <v>221</v>
      </c>
      <c r="AN161" s="110"/>
      <c r="AO161" s="111">
        <v>0</v>
      </c>
      <c r="AP161" s="111">
        <v>0</v>
      </c>
      <c r="AQ161" s="110" t="s">
        <v>221</v>
      </c>
      <c r="AR161" s="111">
        <v>3.1584798003497998E-2</v>
      </c>
      <c r="AS161" s="111">
        <v>0</v>
      </c>
      <c r="AT161" s="111">
        <v>0</v>
      </c>
      <c r="AU161" s="111">
        <v>0</v>
      </c>
      <c r="AV161" s="111">
        <v>0</v>
      </c>
      <c r="AW161" s="110" t="s">
        <v>221</v>
      </c>
      <c r="AX161" s="110"/>
      <c r="AY161" s="111">
        <v>0</v>
      </c>
      <c r="AZ161" s="110" t="s">
        <v>221</v>
      </c>
      <c r="BA161" s="111">
        <v>0</v>
      </c>
      <c r="BB161" s="111">
        <v>0</v>
      </c>
      <c r="BC161" s="111">
        <v>0</v>
      </c>
      <c r="BD161" s="110" t="s">
        <v>221</v>
      </c>
      <c r="BE161" s="111">
        <v>0.647387161207298</v>
      </c>
      <c r="BF161" s="111">
        <v>0</v>
      </c>
      <c r="BG161" s="110"/>
      <c r="BH161" s="111">
        <v>1.2456847980035</v>
      </c>
      <c r="BI161" s="111">
        <v>0</v>
      </c>
      <c r="BJ161" s="110"/>
      <c r="BK161" s="111">
        <v>0</v>
      </c>
      <c r="BL161" s="111">
        <v>0</v>
      </c>
      <c r="BM161" s="111">
        <v>1.8930719592108001</v>
      </c>
    </row>
    <row r="162" spans="1:65" ht="18.75" customHeight="1">
      <c r="A162" s="108" t="s">
        <v>187</v>
      </c>
      <c r="B162" s="108"/>
      <c r="C162" s="108" t="s">
        <v>221</v>
      </c>
      <c r="D162" s="108"/>
      <c r="E162" s="109">
        <v>0</v>
      </c>
      <c r="F162" s="109">
        <v>4.7349899999999998</v>
      </c>
      <c r="G162" s="109">
        <v>37.620839259999997</v>
      </c>
      <c r="H162" s="108" t="s">
        <v>221</v>
      </c>
      <c r="I162" s="109">
        <v>0</v>
      </c>
      <c r="J162" s="109">
        <v>0</v>
      </c>
      <c r="K162" s="109">
        <v>0</v>
      </c>
      <c r="L162" s="108" t="s">
        <v>221</v>
      </c>
      <c r="M162" s="109">
        <v>0</v>
      </c>
      <c r="N162" s="109">
        <v>22.543862515110899</v>
      </c>
      <c r="O162" s="109">
        <v>0</v>
      </c>
      <c r="P162" s="108" t="s">
        <v>221</v>
      </c>
      <c r="Q162" s="108" t="s">
        <v>221</v>
      </c>
      <c r="R162" s="109">
        <v>54.634500000000003</v>
      </c>
      <c r="S162" s="109">
        <v>0</v>
      </c>
      <c r="T162" s="109">
        <v>0</v>
      </c>
      <c r="U162" s="108"/>
      <c r="V162" s="109">
        <v>0</v>
      </c>
      <c r="W162" s="108"/>
      <c r="X162" s="109">
        <v>79.470721520886102</v>
      </c>
      <c r="Y162" s="109">
        <v>0</v>
      </c>
      <c r="Z162" s="109">
        <v>206.09342036550001</v>
      </c>
      <c r="AA162" s="108" t="s">
        <v>221</v>
      </c>
      <c r="AB162" s="109">
        <v>0</v>
      </c>
      <c r="AC162" s="109">
        <v>160.31605400000001</v>
      </c>
      <c r="AD162" s="109">
        <v>0</v>
      </c>
      <c r="AE162" s="108"/>
      <c r="AF162" s="108"/>
      <c r="AG162" s="108"/>
      <c r="AH162" s="108"/>
      <c r="AI162" s="108" t="s">
        <v>221</v>
      </c>
      <c r="AJ162" s="109">
        <v>42.406975000000003</v>
      </c>
      <c r="AK162" s="109">
        <v>0</v>
      </c>
      <c r="AL162" s="109">
        <v>0</v>
      </c>
      <c r="AM162" s="109">
        <v>6789.1257900000001</v>
      </c>
      <c r="AN162" s="108"/>
      <c r="AO162" s="108" t="s">
        <v>221</v>
      </c>
      <c r="AP162" s="109">
        <v>0.171076642335766</v>
      </c>
      <c r="AQ162" s="108" t="s">
        <v>221</v>
      </c>
      <c r="AR162" s="109">
        <v>0</v>
      </c>
      <c r="AS162" s="109">
        <v>0</v>
      </c>
      <c r="AT162" s="109">
        <v>0</v>
      </c>
      <c r="AU162" s="109">
        <v>0</v>
      </c>
      <c r="AV162" s="109">
        <v>102.40956052828101</v>
      </c>
      <c r="AW162" s="108" t="s">
        <v>221</v>
      </c>
      <c r="AX162" s="108"/>
      <c r="AY162" s="108" t="s">
        <v>221</v>
      </c>
      <c r="AZ162" s="109">
        <v>90.216358305530306</v>
      </c>
      <c r="BA162" s="109">
        <v>0</v>
      </c>
      <c r="BB162" s="109">
        <v>21</v>
      </c>
      <c r="BC162" s="109">
        <v>160.76240000000001</v>
      </c>
      <c r="BD162" s="109">
        <v>4841</v>
      </c>
      <c r="BE162" s="109">
        <v>79.470721520886102</v>
      </c>
      <c r="BF162" s="109">
        <v>160.31605400000001</v>
      </c>
      <c r="BG162" s="108"/>
      <c r="BH162" s="109">
        <v>7349.2823978284796</v>
      </c>
      <c r="BI162" s="109">
        <v>4841</v>
      </c>
      <c r="BJ162" s="108"/>
      <c r="BK162" s="109">
        <v>37.620839259999997</v>
      </c>
      <c r="BL162" s="109">
        <v>144.81653552828101</v>
      </c>
      <c r="BM162" s="109">
        <v>12612.506548137701</v>
      </c>
    </row>
    <row r="163" spans="1:65" ht="18.75" customHeight="1">
      <c r="A163" s="108" t="s">
        <v>316</v>
      </c>
      <c r="B163" s="110"/>
      <c r="C163" s="111">
        <v>0</v>
      </c>
      <c r="D163" s="110"/>
      <c r="E163" s="111">
        <v>0</v>
      </c>
      <c r="F163" s="110"/>
      <c r="G163" s="111">
        <v>0</v>
      </c>
      <c r="H163" s="110" t="s">
        <v>221</v>
      </c>
      <c r="I163" s="111">
        <v>0</v>
      </c>
      <c r="J163" s="111">
        <v>0</v>
      </c>
      <c r="K163" s="111">
        <v>0</v>
      </c>
      <c r="L163" s="111">
        <v>0</v>
      </c>
      <c r="M163" s="111">
        <v>0</v>
      </c>
      <c r="N163" s="111">
        <v>0</v>
      </c>
      <c r="O163" s="111">
        <v>0</v>
      </c>
      <c r="P163" s="111">
        <v>0</v>
      </c>
      <c r="Q163" s="110" t="s">
        <v>221</v>
      </c>
      <c r="R163" s="111">
        <v>0</v>
      </c>
      <c r="S163" s="111">
        <v>0</v>
      </c>
      <c r="T163" s="111">
        <v>0</v>
      </c>
      <c r="U163" s="110"/>
      <c r="V163" s="111">
        <v>0</v>
      </c>
      <c r="W163" s="110"/>
      <c r="X163" s="111">
        <v>0</v>
      </c>
      <c r="Y163" s="111">
        <v>0</v>
      </c>
      <c r="Z163" s="111">
        <v>0</v>
      </c>
      <c r="AA163" s="110"/>
      <c r="AB163" s="111">
        <v>0</v>
      </c>
      <c r="AC163" s="111">
        <v>0</v>
      </c>
      <c r="AD163" s="111">
        <v>0</v>
      </c>
      <c r="AE163" s="110"/>
      <c r="AF163" s="110"/>
      <c r="AG163" s="110"/>
      <c r="AH163" s="110"/>
      <c r="AI163" s="110"/>
      <c r="AJ163" s="110"/>
      <c r="AK163" s="111">
        <v>0</v>
      </c>
      <c r="AL163" s="111">
        <v>0</v>
      </c>
      <c r="AM163" s="111">
        <v>0</v>
      </c>
      <c r="AN163" s="110"/>
      <c r="AO163" s="111">
        <v>0</v>
      </c>
      <c r="AP163" s="111">
        <v>0</v>
      </c>
      <c r="AQ163" s="110" t="s">
        <v>221</v>
      </c>
      <c r="AR163" s="111">
        <v>0</v>
      </c>
      <c r="AS163" s="111">
        <v>0</v>
      </c>
      <c r="AT163" s="111">
        <v>0</v>
      </c>
      <c r="AU163" s="111">
        <v>0</v>
      </c>
      <c r="AV163" s="111">
        <v>0</v>
      </c>
      <c r="AW163" s="110" t="s">
        <v>221</v>
      </c>
      <c r="AX163" s="110"/>
      <c r="AY163" s="111">
        <v>0</v>
      </c>
      <c r="AZ163" s="110" t="s">
        <v>221</v>
      </c>
      <c r="BA163" s="111">
        <v>0</v>
      </c>
      <c r="BB163" s="111">
        <v>0</v>
      </c>
      <c r="BC163" s="111">
        <v>0</v>
      </c>
      <c r="BD163" s="110"/>
      <c r="BE163" s="111">
        <v>0</v>
      </c>
      <c r="BF163" s="111">
        <v>0</v>
      </c>
      <c r="BG163" s="110"/>
      <c r="BH163" s="111">
        <v>0</v>
      </c>
      <c r="BI163" s="111">
        <v>0</v>
      </c>
      <c r="BJ163" s="110"/>
      <c r="BK163" s="111">
        <v>0</v>
      </c>
      <c r="BL163" s="111">
        <v>0</v>
      </c>
      <c r="BM163" s="111">
        <v>0</v>
      </c>
    </row>
    <row r="164" spans="1:65" ht="18.75" customHeight="1">
      <c r="A164" s="108" t="s">
        <v>317</v>
      </c>
      <c r="B164" s="108"/>
      <c r="C164" s="109">
        <v>0</v>
      </c>
      <c r="D164" s="108"/>
      <c r="E164" s="109">
        <v>0</v>
      </c>
      <c r="F164" s="108"/>
      <c r="G164" s="109">
        <v>0</v>
      </c>
      <c r="H164" s="108" t="s">
        <v>221</v>
      </c>
      <c r="I164" s="109">
        <v>0</v>
      </c>
      <c r="J164" s="109">
        <v>0</v>
      </c>
      <c r="K164" s="109">
        <v>0</v>
      </c>
      <c r="L164" s="109">
        <v>0</v>
      </c>
      <c r="M164" s="109">
        <v>0</v>
      </c>
      <c r="N164" s="109">
        <v>0</v>
      </c>
      <c r="O164" s="109">
        <v>0</v>
      </c>
      <c r="P164" s="109">
        <v>0</v>
      </c>
      <c r="Q164" s="108"/>
      <c r="R164" s="109">
        <v>0</v>
      </c>
      <c r="S164" s="109">
        <v>0</v>
      </c>
      <c r="T164" s="109">
        <v>0</v>
      </c>
      <c r="U164" s="108"/>
      <c r="V164" s="109">
        <v>0</v>
      </c>
      <c r="W164" s="108"/>
      <c r="X164" s="109">
        <v>0</v>
      </c>
      <c r="Y164" s="109">
        <v>0</v>
      </c>
      <c r="Z164" s="109">
        <v>0</v>
      </c>
      <c r="AA164" s="108"/>
      <c r="AB164" s="109">
        <v>0</v>
      </c>
      <c r="AC164" s="109">
        <v>0</v>
      </c>
      <c r="AD164" s="109">
        <v>0</v>
      </c>
      <c r="AE164" s="108"/>
      <c r="AF164" s="108"/>
      <c r="AG164" s="108"/>
      <c r="AH164" s="108"/>
      <c r="AI164" s="108"/>
      <c r="AJ164" s="108"/>
      <c r="AK164" s="109">
        <v>0</v>
      </c>
      <c r="AL164" s="109">
        <v>0</v>
      </c>
      <c r="AM164" s="108" t="s">
        <v>221</v>
      </c>
      <c r="AN164" s="108"/>
      <c r="AO164" s="109">
        <v>0</v>
      </c>
      <c r="AP164" s="109">
        <v>0</v>
      </c>
      <c r="AQ164" s="108" t="s">
        <v>221</v>
      </c>
      <c r="AR164" s="109">
        <v>0</v>
      </c>
      <c r="AS164" s="109">
        <v>0</v>
      </c>
      <c r="AT164" s="109">
        <v>0</v>
      </c>
      <c r="AU164" s="109">
        <v>0</v>
      </c>
      <c r="AV164" s="109">
        <v>0</v>
      </c>
      <c r="AW164" s="108"/>
      <c r="AX164" s="108"/>
      <c r="AY164" s="109">
        <v>0</v>
      </c>
      <c r="AZ164" s="108" t="s">
        <v>221</v>
      </c>
      <c r="BA164" s="109">
        <v>0</v>
      </c>
      <c r="BB164" s="109">
        <v>0</v>
      </c>
      <c r="BC164" s="109">
        <v>0</v>
      </c>
      <c r="BD164" s="108"/>
      <c r="BE164" s="109">
        <v>0</v>
      </c>
      <c r="BF164" s="109">
        <v>0</v>
      </c>
      <c r="BG164" s="108"/>
      <c r="BH164" s="109">
        <v>0</v>
      </c>
      <c r="BI164" s="109">
        <v>0</v>
      </c>
      <c r="BJ164" s="108"/>
      <c r="BK164" s="109">
        <v>0</v>
      </c>
      <c r="BL164" s="109">
        <v>0</v>
      </c>
      <c r="BM164" s="109">
        <v>0</v>
      </c>
    </row>
    <row r="165" spans="1:65" ht="18.75" customHeight="1">
      <c r="A165" s="108" t="s">
        <v>318</v>
      </c>
      <c r="B165" s="110"/>
      <c r="C165" s="111">
        <v>0</v>
      </c>
      <c r="D165" s="110"/>
      <c r="E165" s="111">
        <v>0</v>
      </c>
      <c r="F165" s="110"/>
      <c r="G165" s="111">
        <v>0</v>
      </c>
      <c r="H165" s="110" t="s">
        <v>221</v>
      </c>
      <c r="I165" s="111">
        <v>0</v>
      </c>
      <c r="J165" s="111">
        <v>0</v>
      </c>
      <c r="K165" s="111">
        <v>0</v>
      </c>
      <c r="L165" s="111">
        <v>0</v>
      </c>
      <c r="M165" s="111">
        <v>0</v>
      </c>
      <c r="N165" s="111">
        <v>0</v>
      </c>
      <c r="O165" s="111">
        <v>0</v>
      </c>
      <c r="P165" s="111">
        <v>0</v>
      </c>
      <c r="Q165" s="110" t="s">
        <v>221</v>
      </c>
      <c r="R165" s="111">
        <v>0</v>
      </c>
      <c r="S165" s="111">
        <v>0</v>
      </c>
      <c r="T165" s="111">
        <v>0</v>
      </c>
      <c r="U165" s="110"/>
      <c r="V165" s="111">
        <v>0</v>
      </c>
      <c r="W165" s="110"/>
      <c r="X165" s="111">
        <v>0</v>
      </c>
      <c r="Y165" s="111">
        <v>0</v>
      </c>
      <c r="Z165" s="111">
        <v>8.3772899999999995E-4</v>
      </c>
      <c r="AA165" s="110" t="s">
        <v>221</v>
      </c>
      <c r="AB165" s="111">
        <v>0</v>
      </c>
      <c r="AC165" s="111">
        <v>18.617999999999999</v>
      </c>
      <c r="AD165" s="111">
        <v>0</v>
      </c>
      <c r="AE165" s="110"/>
      <c r="AF165" s="110"/>
      <c r="AG165" s="110"/>
      <c r="AH165" s="110"/>
      <c r="AI165" s="110"/>
      <c r="AJ165" s="110"/>
      <c r="AK165" s="111">
        <v>0</v>
      </c>
      <c r="AL165" s="111">
        <v>0</v>
      </c>
      <c r="AM165" s="111">
        <v>0</v>
      </c>
      <c r="AN165" s="110"/>
      <c r="AO165" s="111">
        <v>0</v>
      </c>
      <c r="AP165" s="111">
        <v>0</v>
      </c>
      <c r="AQ165" s="110" t="s">
        <v>221</v>
      </c>
      <c r="AR165" s="111">
        <v>0</v>
      </c>
      <c r="AS165" s="111">
        <v>0</v>
      </c>
      <c r="AT165" s="111">
        <v>0</v>
      </c>
      <c r="AU165" s="111">
        <v>0</v>
      </c>
      <c r="AV165" s="111">
        <v>0</v>
      </c>
      <c r="AW165" s="110"/>
      <c r="AX165" s="110"/>
      <c r="AY165" s="111">
        <v>0</v>
      </c>
      <c r="AZ165" s="110" t="s">
        <v>221</v>
      </c>
      <c r="BA165" s="111">
        <v>0</v>
      </c>
      <c r="BB165" s="111">
        <v>0</v>
      </c>
      <c r="BC165" s="111">
        <v>0</v>
      </c>
      <c r="BD165" s="110"/>
      <c r="BE165" s="111">
        <v>0</v>
      </c>
      <c r="BF165" s="111">
        <v>18.617999999999999</v>
      </c>
      <c r="BG165" s="110"/>
      <c r="BH165" s="111">
        <v>8.3772899999999995E-4</v>
      </c>
      <c r="BI165" s="111">
        <v>0</v>
      </c>
      <c r="BJ165" s="110"/>
      <c r="BK165" s="111">
        <v>0</v>
      </c>
      <c r="BL165" s="111">
        <v>0</v>
      </c>
      <c r="BM165" s="111">
        <v>18.618837728999999</v>
      </c>
    </row>
    <row r="166" spans="1:65" ht="18.75" customHeight="1">
      <c r="A166" s="108" t="s">
        <v>319</v>
      </c>
      <c r="B166" s="108"/>
      <c r="C166" s="109">
        <v>2192.6646000000001</v>
      </c>
      <c r="D166" s="108"/>
      <c r="E166" s="109">
        <v>0</v>
      </c>
      <c r="F166" s="109">
        <v>69.689340000000001</v>
      </c>
      <c r="G166" s="109">
        <v>6.2423563099999999</v>
      </c>
      <c r="H166" s="108" t="s">
        <v>221</v>
      </c>
      <c r="I166" s="109">
        <v>0</v>
      </c>
      <c r="J166" s="109">
        <v>5.4735060837746703</v>
      </c>
      <c r="K166" s="109">
        <v>0</v>
      </c>
      <c r="L166" s="108" t="s">
        <v>221</v>
      </c>
      <c r="M166" s="108" t="s">
        <v>221</v>
      </c>
      <c r="N166" s="109">
        <v>3617.3097657398598</v>
      </c>
      <c r="O166" s="109">
        <v>37.030050000000003</v>
      </c>
      <c r="P166" s="109">
        <v>724.30151623995903</v>
      </c>
      <c r="Q166" s="109">
        <v>4363.2554830771496</v>
      </c>
      <c r="R166" s="109">
        <v>2975.7591000000002</v>
      </c>
      <c r="S166" s="109">
        <v>0</v>
      </c>
      <c r="T166" s="109">
        <v>0</v>
      </c>
      <c r="U166" s="108"/>
      <c r="V166" s="109">
        <v>0</v>
      </c>
      <c r="W166" s="109">
        <v>93.222413103749403</v>
      </c>
      <c r="X166" s="109">
        <v>0</v>
      </c>
      <c r="Y166" s="108" t="s">
        <v>221</v>
      </c>
      <c r="Z166" s="109">
        <v>175.58044426980001</v>
      </c>
      <c r="AA166" s="108" t="s">
        <v>221</v>
      </c>
      <c r="AB166" s="109">
        <v>0</v>
      </c>
      <c r="AC166" s="109">
        <v>821.88800000000003</v>
      </c>
      <c r="AD166" s="109">
        <v>0</v>
      </c>
      <c r="AE166" s="108"/>
      <c r="AF166" s="108" t="s">
        <v>221</v>
      </c>
      <c r="AG166" s="109">
        <v>1.0568217846197201</v>
      </c>
      <c r="AH166" s="108"/>
      <c r="AI166" s="108" t="s">
        <v>221</v>
      </c>
      <c r="AJ166" s="109">
        <v>50.866999999999997</v>
      </c>
      <c r="AK166" s="108" t="s">
        <v>221</v>
      </c>
      <c r="AL166" s="109">
        <v>0</v>
      </c>
      <c r="AM166" s="109">
        <v>11190.60252</v>
      </c>
      <c r="AN166" s="108"/>
      <c r="AO166" s="109">
        <v>0</v>
      </c>
      <c r="AP166" s="109">
        <v>1110.4869981751799</v>
      </c>
      <c r="AQ166" s="108" t="s">
        <v>221</v>
      </c>
      <c r="AR166" s="109">
        <v>67.610744278614902</v>
      </c>
      <c r="AS166" s="109">
        <v>0</v>
      </c>
      <c r="AT166" s="109">
        <v>0</v>
      </c>
      <c r="AU166" s="109">
        <v>0</v>
      </c>
      <c r="AV166" s="109">
        <v>0</v>
      </c>
      <c r="AW166" s="108" t="s">
        <v>221</v>
      </c>
      <c r="AX166" s="108"/>
      <c r="AY166" s="109">
        <v>7905.4106455031897</v>
      </c>
      <c r="AZ166" s="109">
        <v>1438.18521888586</v>
      </c>
      <c r="BA166" s="109">
        <v>6.0698027300000001</v>
      </c>
      <c r="BB166" s="109">
        <v>0</v>
      </c>
      <c r="BC166" s="108" t="s">
        <v>221</v>
      </c>
      <c r="BD166" s="109">
        <v>8049</v>
      </c>
      <c r="BE166" s="109">
        <v>6.0698027300000001</v>
      </c>
      <c r="BF166" s="109">
        <v>821.88800000000003</v>
      </c>
      <c r="BG166" s="108"/>
      <c r="BH166" s="109">
        <v>35962.165661058003</v>
      </c>
      <c r="BI166" s="109">
        <v>8054.4735060837702</v>
      </c>
      <c r="BJ166" s="108"/>
      <c r="BK166" s="109">
        <v>6.2423563099999999</v>
      </c>
      <c r="BL166" s="109">
        <v>50.866999999999997</v>
      </c>
      <c r="BM166" s="109">
        <v>44901.706326181797</v>
      </c>
    </row>
    <row r="167" spans="1:65" ht="18.75" customHeight="1">
      <c r="A167" s="108" t="s">
        <v>94</v>
      </c>
      <c r="B167" s="110"/>
      <c r="C167" s="110" t="s">
        <v>221</v>
      </c>
      <c r="D167" s="111">
        <v>0</v>
      </c>
      <c r="E167" s="111">
        <v>0</v>
      </c>
      <c r="F167" s="111">
        <v>0.24282000000000001</v>
      </c>
      <c r="G167" s="111">
        <v>0</v>
      </c>
      <c r="H167" s="110" t="s">
        <v>221</v>
      </c>
      <c r="I167" s="111">
        <v>0</v>
      </c>
      <c r="J167" s="111">
        <v>0</v>
      </c>
      <c r="K167" s="111">
        <v>0</v>
      </c>
      <c r="L167" s="110" t="s">
        <v>221</v>
      </c>
      <c r="M167" s="111">
        <v>0</v>
      </c>
      <c r="N167" s="111">
        <v>17.8063841604862</v>
      </c>
      <c r="O167" s="110" t="s">
        <v>221</v>
      </c>
      <c r="P167" s="111">
        <v>0</v>
      </c>
      <c r="Q167" s="111">
        <v>1089.06736334127</v>
      </c>
      <c r="R167" s="111">
        <v>18.211500000000001</v>
      </c>
      <c r="S167" s="111">
        <v>0</v>
      </c>
      <c r="T167" s="111">
        <v>0</v>
      </c>
      <c r="U167" s="110"/>
      <c r="V167" s="111">
        <v>0</v>
      </c>
      <c r="W167" s="110"/>
      <c r="X167" s="111">
        <v>13.784609554487099</v>
      </c>
      <c r="Y167" s="111">
        <v>0</v>
      </c>
      <c r="Z167" s="111">
        <v>0.52893480599999998</v>
      </c>
      <c r="AA167" s="110" t="s">
        <v>221</v>
      </c>
      <c r="AB167" s="111">
        <v>0</v>
      </c>
      <c r="AC167" s="111">
        <v>41.053814000000003</v>
      </c>
      <c r="AD167" s="111">
        <v>0</v>
      </c>
      <c r="AE167" s="111">
        <v>17.735655737704899</v>
      </c>
      <c r="AF167" s="110"/>
      <c r="AG167" s="110" t="s">
        <v>221</v>
      </c>
      <c r="AH167" s="110"/>
      <c r="AI167" s="110"/>
      <c r="AJ167" s="111">
        <v>0</v>
      </c>
      <c r="AK167" s="111">
        <v>0</v>
      </c>
      <c r="AL167" s="111">
        <v>0</v>
      </c>
      <c r="AM167" s="111">
        <v>145.81341</v>
      </c>
      <c r="AN167" s="110"/>
      <c r="AO167" s="111">
        <v>0</v>
      </c>
      <c r="AP167" s="111">
        <v>0</v>
      </c>
      <c r="AQ167" s="110" t="s">
        <v>221</v>
      </c>
      <c r="AR167" s="111">
        <v>6.7500000000000004E-2</v>
      </c>
      <c r="AS167" s="111">
        <v>1.4900952825</v>
      </c>
      <c r="AT167" s="111">
        <v>0</v>
      </c>
      <c r="AU167" s="111">
        <v>0</v>
      </c>
      <c r="AV167" s="111">
        <v>0</v>
      </c>
      <c r="AW167" s="110" t="s">
        <v>221</v>
      </c>
      <c r="AX167" s="111">
        <v>0</v>
      </c>
      <c r="AY167" s="111">
        <v>0</v>
      </c>
      <c r="AZ167" s="110" t="s">
        <v>221</v>
      </c>
      <c r="BA167" s="111">
        <v>0.49340000000000001</v>
      </c>
      <c r="BB167" s="111">
        <v>169</v>
      </c>
      <c r="BC167" s="110" t="s">
        <v>221</v>
      </c>
      <c r="BD167" s="110" t="s">
        <v>221</v>
      </c>
      <c r="BE167" s="111">
        <v>14.278009554487101</v>
      </c>
      <c r="BF167" s="111">
        <v>41.053814000000003</v>
      </c>
      <c r="BG167" s="111">
        <v>17.735655737704899</v>
      </c>
      <c r="BH167" s="111">
        <v>1442.2280075902599</v>
      </c>
      <c r="BI167" s="111">
        <v>0</v>
      </c>
      <c r="BJ167" s="110"/>
      <c r="BK167" s="111">
        <v>0</v>
      </c>
      <c r="BL167" s="111">
        <v>0</v>
      </c>
      <c r="BM167" s="111">
        <v>1515.2954868824499</v>
      </c>
    </row>
    <row r="168" spans="1:65" ht="18.75" customHeight="1">
      <c r="A168" s="108" t="s">
        <v>188</v>
      </c>
      <c r="B168" s="108"/>
      <c r="C168" s="109">
        <v>0</v>
      </c>
      <c r="D168" s="109">
        <v>0</v>
      </c>
      <c r="E168" s="109">
        <v>0</v>
      </c>
      <c r="F168" s="109">
        <v>6.6775500000000001</v>
      </c>
      <c r="G168" s="109">
        <v>0.14636368</v>
      </c>
      <c r="H168" s="108" t="s">
        <v>221</v>
      </c>
      <c r="I168" s="109">
        <v>0</v>
      </c>
      <c r="J168" s="109">
        <v>0</v>
      </c>
      <c r="K168" s="109">
        <v>0</v>
      </c>
      <c r="L168" s="108" t="s">
        <v>221</v>
      </c>
      <c r="M168" s="109">
        <v>0</v>
      </c>
      <c r="N168" s="109">
        <v>0</v>
      </c>
      <c r="O168" s="109">
        <v>0</v>
      </c>
      <c r="P168" s="108" t="s">
        <v>221</v>
      </c>
      <c r="Q168" s="108" t="s">
        <v>221</v>
      </c>
      <c r="R168" s="109">
        <v>134.76509999999999</v>
      </c>
      <c r="S168" s="109">
        <v>0</v>
      </c>
      <c r="T168" s="109">
        <v>0</v>
      </c>
      <c r="U168" s="108"/>
      <c r="V168" s="109">
        <v>0</v>
      </c>
      <c r="W168" s="108"/>
      <c r="X168" s="109">
        <v>0</v>
      </c>
      <c r="Y168" s="109">
        <v>0</v>
      </c>
      <c r="Z168" s="109">
        <v>0</v>
      </c>
      <c r="AA168" s="108"/>
      <c r="AB168" s="109">
        <v>0</v>
      </c>
      <c r="AC168" s="109">
        <v>0</v>
      </c>
      <c r="AD168" s="109">
        <v>0</v>
      </c>
      <c r="AE168" s="109">
        <v>1.58811475409836</v>
      </c>
      <c r="AF168" s="108"/>
      <c r="AG168" s="108"/>
      <c r="AH168" s="108"/>
      <c r="AI168" s="108" t="s">
        <v>221</v>
      </c>
      <c r="AJ168" s="109">
        <v>6.0842929999999997</v>
      </c>
      <c r="AK168" s="109">
        <v>0</v>
      </c>
      <c r="AL168" s="109">
        <v>0</v>
      </c>
      <c r="AM168" s="108" t="s">
        <v>221</v>
      </c>
      <c r="AN168" s="108"/>
      <c r="AO168" s="109">
        <v>0</v>
      </c>
      <c r="AP168" s="109">
        <v>0</v>
      </c>
      <c r="AQ168" s="108" t="s">
        <v>221</v>
      </c>
      <c r="AR168" s="109">
        <v>0.09</v>
      </c>
      <c r="AS168" s="109">
        <v>0</v>
      </c>
      <c r="AT168" s="109">
        <v>0</v>
      </c>
      <c r="AU168" s="109">
        <v>0</v>
      </c>
      <c r="AV168" s="109">
        <v>0</v>
      </c>
      <c r="AW168" s="108" t="s">
        <v>221</v>
      </c>
      <c r="AX168" s="108"/>
      <c r="AY168" s="108" t="s">
        <v>221</v>
      </c>
      <c r="AZ168" s="109">
        <v>47.7039733090689</v>
      </c>
      <c r="BA168" s="109">
        <v>0</v>
      </c>
      <c r="BB168" s="109">
        <v>9</v>
      </c>
      <c r="BC168" s="108" t="s">
        <v>221</v>
      </c>
      <c r="BD168" s="108" t="s">
        <v>221</v>
      </c>
      <c r="BE168" s="109">
        <v>0</v>
      </c>
      <c r="BF168" s="109">
        <v>0</v>
      </c>
      <c r="BG168" s="109">
        <v>1.58811475409836</v>
      </c>
      <c r="BH168" s="109">
        <v>198.23662330906899</v>
      </c>
      <c r="BI168" s="109">
        <v>0</v>
      </c>
      <c r="BJ168" s="108"/>
      <c r="BK168" s="109">
        <v>0.14636368</v>
      </c>
      <c r="BL168" s="109">
        <v>6.0842929999999997</v>
      </c>
      <c r="BM168" s="109">
        <v>206.055394743167</v>
      </c>
    </row>
    <row r="169" spans="1:65" ht="18.75" customHeight="1">
      <c r="A169" s="108" t="s">
        <v>115</v>
      </c>
      <c r="B169" s="110"/>
      <c r="C169" s="111">
        <v>0</v>
      </c>
      <c r="D169" s="110"/>
      <c r="E169" s="111">
        <v>0</v>
      </c>
      <c r="F169" s="110"/>
      <c r="G169" s="111">
        <v>0</v>
      </c>
      <c r="H169" s="110" t="s">
        <v>221</v>
      </c>
      <c r="I169" s="111">
        <v>0</v>
      </c>
      <c r="J169" s="111">
        <v>0</v>
      </c>
      <c r="K169" s="111">
        <v>0</v>
      </c>
      <c r="L169" s="111">
        <v>0</v>
      </c>
      <c r="M169" s="111">
        <v>0</v>
      </c>
      <c r="N169" s="111">
        <v>0</v>
      </c>
      <c r="O169" s="111">
        <v>0</v>
      </c>
      <c r="P169" s="111">
        <v>0</v>
      </c>
      <c r="Q169" s="110"/>
      <c r="R169" s="111">
        <v>0</v>
      </c>
      <c r="S169" s="111">
        <v>0</v>
      </c>
      <c r="T169" s="111">
        <v>0</v>
      </c>
      <c r="U169" s="110"/>
      <c r="V169" s="111">
        <v>0</v>
      </c>
      <c r="W169" s="110"/>
      <c r="X169" s="111">
        <v>0</v>
      </c>
      <c r="Y169" s="111">
        <v>0</v>
      </c>
      <c r="Z169" s="111">
        <v>0</v>
      </c>
      <c r="AA169" s="110" t="s">
        <v>221</v>
      </c>
      <c r="AB169" s="111">
        <v>0</v>
      </c>
      <c r="AC169" s="111">
        <v>0.241454</v>
      </c>
      <c r="AD169" s="111">
        <v>0</v>
      </c>
      <c r="AE169" s="110"/>
      <c r="AF169" s="110"/>
      <c r="AG169" s="110"/>
      <c r="AH169" s="110"/>
      <c r="AI169" s="110"/>
      <c r="AJ169" s="110"/>
      <c r="AK169" s="111">
        <v>0</v>
      </c>
      <c r="AL169" s="111">
        <v>0</v>
      </c>
      <c r="AM169" s="111">
        <v>0</v>
      </c>
      <c r="AN169" s="110"/>
      <c r="AO169" s="111">
        <v>0</v>
      </c>
      <c r="AP169" s="111">
        <v>0</v>
      </c>
      <c r="AQ169" s="110" t="s">
        <v>221</v>
      </c>
      <c r="AR169" s="111">
        <v>0</v>
      </c>
      <c r="AS169" s="111">
        <v>0</v>
      </c>
      <c r="AT169" s="111">
        <v>0</v>
      </c>
      <c r="AU169" s="111">
        <v>0</v>
      </c>
      <c r="AV169" s="111">
        <v>0</v>
      </c>
      <c r="AW169" s="110" t="s">
        <v>221</v>
      </c>
      <c r="AX169" s="110"/>
      <c r="AY169" s="111">
        <v>0</v>
      </c>
      <c r="AZ169" s="110" t="s">
        <v>221</v>
      </c>
      <c r="BA169" s="111">
        <v>0</v>
      </c>
      <c r="BB169" s="111">
        <v>0</v>
      </c>
      <c r="BC169" s="111">
        <v>0</v>
      </c>
      <c r="BD169" s="110" t="s">
        <v>221</v>
      </c>
      <c r="BE169" s="111">
        <v>0</v>
      </c>
      <c r="BF169" s="111">
        <v>0.241454</v>
      </c>
      <c r="BG169" s="110"/>
      <c r="BH169" s="111">
        <v>0</v>
      </c>
      <c r="BI169" s="111">
        <v>0</v>
      </c>
      <c r="BJ169" s="110"/>
      <c r="BK169" s="111">
        <v>0</v>
      </c>
      <c r="BL169" s="111">
        <v>0</v>
      </c>
      <c r="BM169" s="111">
        <v>0.241454</v>
      </c>
    </row>
    <row r="170" spans="1:65" ht="18.75" customHeight="1">
      <c r="A170" s="108" t="s">
        <v>130</v>
      </c>
      <c r="B170" s="108"/>
      <c r="C170" s="109">
        <v>25.496099999999998</v>
      </c>
      <c r="D170" s="108"/>
      <c r="E170" s="109">
        <v>0</v>
      </c>
      <c r="F170" s="109">
        <v>40.672350000000002</v>
      </c>
      <c r="G170" s="109">
        <v>315.56806284999999</v>
      </c>
      <c r="H170" s="108" t="s">
        <v>221</v>
      </c>
      <c r="I170" s="109">
        <v>0</v>
      </c>
      <c r="J170" s="109">
        <v>95.744724938475798</v>
      </c>
      <c r="K170" s="109">
        <v>0</v>
      </c>
      <c r="L170" s="109">
        <v>0</v>
      </c>
      <c r="M170" s="109">
        <v>0</v>
      </c>
      <c r="N170" s="109">
        <v>161.89107067010801</v>
      </c>
      <c r="O170" s="109">
        <v>0</v>
      </c>
      <c r="P170" s="108" t="s">
        <v>221</v>
      </c>
      <c r="Q170" s="108" t="s">
        <v>221</v>
      </c>
      <c r="R170" s="109">
        <v>128.69460000000001</v>
      </c>
      <c r="S170" s="109">
        <v>0</v>
      </c>
      <c r="T170" s="109">
        <v>0</v>
      </c>
      <c r="U170" s="109">
        <v>142.98400000000001</v>
      </c>
      <c r="V170" s="109">
        <v>0</v>
      </c>
      <c r="W170" s="108"/>
      <c r="X170" s="109">
        <v>13.2793317701302</v>
      </c>
      <c r="Y170" s="109">
        <v>0</v>
      </c>
      <c r="Z170" s="109">
        <v>382.3968114072</v>
      </c>
      <c r="AA170" s="108" t="s">
        <v>221</v>
      </c>
      <c r="AB170" s="109">
        <v>0</v>
      </c>
      <c r="AC170" s="109">
        <v>787.99599999999998</v>
      </c>
      <c r="AD170" s="109">
        <v>0</v>
      </c>
      <c r="AE170" s="108"/>
      <c r="AF170" s="108"/>
      <c r="AG170" s="108" t="s">
        <v>221</v>
      </c>
      <c r="AH170" s="108"/>
      <c r="AI170" s="108" t="s">
        <v>221</v>
      </c>
      <c r="AJ170" s="109">
        <v>0</v>
      </c>
      <c r="AK170" s="109">
        <v>159.90333326481399</v>
      </c>
      <c r="AL170" s="109">
        <v>0</v>
      </c>
      <c r="AM170" s="109">
        <v>160.98965999999999</v>
      </c>
      <c r="AN170" s="108"/>
      <c r="AO170" s="109">
        <v>0</v>
      </c>
      <c r="AP170" s="109">
        <v>5.7025547445255502E-2</v>
      </c>
      <c r="AQ170" s="108" t="s">
        <v>221</v>
      </c>
      <c r="AR170" s="109">
        <v>38.772512106408499</v>
      </c>
      <c r="AS170" s="109">
        <v>0</v>
      </c>
      <c r="AT170" s="109">
        <v>0</v>
      </c>
      <c r="AU170" s="109">
        <v>0</v>
      </c>
      <c r="AV170" s="109">
        <v>0</v>
      </c>
      <c r="AW170" s="108" t="s">
        <v>221</v>
      </c>
      <c r="AX170" s="108"/>
      <c r="AY170" s="108" t="s">
        <v>221</v>
      </c>
      <c r="AZ170" s="108" t="s">
        <v>221</v>
      </c>
      <c r="BA170" s="109">
        <v>0</v>
      </c>
      <c r="BB170" s="109">
        <v>186</v>
      </c>
      <c r="BC170" s="108" t="s">
        <v>221</v>
      </c>
      <c r="BD170" s="109">
        <v>923</v>
      </c>
      <c r="BE170" s="109">
        <v>13.2793317701302</v>
      </c>
      <c r="BF170" s="109">
        <v>787.99599999999998</v>
      </c>
      <c r="BG170" s="108"/>
      <c r="BH170" s="109">
        <v>1124.9701297311599</v>
      </c>
      <c r="BI170" s="109">
        <v>1321.6320582032899</v>
      </c>
      <c r="BJ170" s="108"/>
      <c r="BK170" s="109">
        <v>315.56806284999999</v>
      </c>
      <c r="BL170" s="109">
        <v>0</v>
      </c>
      <c r="BM170" s="109">
        <v>3563.4455825545801</v>
      </c>
    </row>
    <row r="171" spans="1:65" ht="18.75" customHeight="1">
      <c r="A171" s="108" t="s">
        <v>320</v>
      </c>
      <c r="B171" s="110"/>
      <c r="C171" s="111">
        <v>0</v>
      </c>
      <c r="D171" s="110"/>
      <c r="E171" s="111">
        <v>0</v>
      </c>
      <c r="F171" s="110"/>
      <c r="G171" s="111">
        <v>0</v>
      </c>
      <c r="H171" s="110" t="s">
        <v>221</v>
      </c>
      <c r="I171" s="111">
        <v>0</v>
      </c>
      <c r="J171" s="111">
        <v>0</v>
      </c>
      <c r="K171" s="111">
        <v>0</v>
      </c>
      <c r="L171" s="111">
        <v>0</v>
      </c>
      <c r="M171" s="111">
        <v>0</v>
      </c>
      <c r="N171" s="111">
        <v>0</v>
      </c>
      <c r="O171" s="111">
        <v>0</v>
      </c>
      <c r="P171" s="110" t="s">
        <v>221</v>
      </c>
      <c r="Q171" s="110" t="s">
        <v>221</v>
      </c>
      <c r="R171" s="110" t="s">
        <v>221</v>
      </c>
      <c r="S171" s="111">
        <v>0</v>
      </c>
      <c r="T171" s="111">
        <v>0</v>
      </c>
      <c r="U171" s="110"/>
      <c r="V171" s="111">
        <v>0</v>
      </c>
      <c r="W171" s="110"/>
      <c r="X171" s="111">
        <v>0</v>
      </c>
      <c r="Y171" s="111">
        <v>0</v>
      </c>
      <c r="Z171" s="111">
        <v>0</v>
      </c>
      <c r="AA171" s="110" t="s">
        <v>221</v>
      </c>
      <c r="AB171" s="111">
        <v>0</v>
      </c>
      <c r="AC171" s="111">
        <v>55.87</v>
      </c>
      <c r="AD171" s="111">
        <v>0</v>
      </c>
      <c r="AE171" s="110"/>
      <c r="AF171" s="110"/>
      <c r="AG171" s="110"/>
      <c r="AH171" s="110"/>
      <c r="AI171" s="110" t="s">
        <v>221</v>
      </c>
      <c r="AJ171" s="110"/>
      <c r="AK171" s="111">
        <v>0</v>
      </c>
      <c r="AL171" s="111">
        <v>0</v>
      </c>
      <c r="AM171" s="110" t="s">
        <v>221</v>
      </c>
      <c r="AN171" s="110"/>
      <c r="AO171" s="111">
        <v>0</v>
      </c>
      <c r="AP171" s="111">
        <v>0</v>
      </c>
      <c r="AQ171" s="110" t="s">
        <v>221</v>
      </c>
      <c r="AR171" s="111">
        <v>0</v>
      </c>
      <c r="AS171" s="111">
        <v>0</v>
      </c>
      <c r="AT171" s="111">
        <v>0</v>
      </c>
      <c r="AU171" s="111">
        <v>0</v>
      </c>
      <c r="AV171" s="111">
        <v>0</v>
      </c>
      <c r="AW171" s="110"/>
      <c r="AX171" s="110"/>
      <c r="AY171" s="110" t="s">
        <v>221</v>
      </c>
      <c r="AZ171" s="110" t="s">
        <v>221</v>
      </c>
      <c r="BA171" s="111">
        <v>0</v>
      </c>
      <c r="BB171" s="111">
        <v>0</v>
      </c>
      <c r="BC171" s="111">
        <v>9.3648000000000096</v>
      </c>
      <c r="BD171" s="110" t="s">
        <v>221</v>
      </c>
      <c r="BE171" s="111">
        <v>0</v>
      </c>
      <c r="BF171" s="111">
        <v>55.87</v>
      </c>
      <c r="BG171" s="110"/>
      <c r="BH171" s="111">
        <v>9.3648000000000096</v>
      </c>
      <c r="BI171" s="111">
        <v>0</v>
      </c>
      <c r="BJ171" s="110"/>
      <c r="BK171" s="111">
        <v>0</v>
      </c>
      <c r="BL171" s="111">
        <v>0</v>
      </c>
      <c r="BM171" s="111">
        <v>65.234800000000007</v>
      </c>
    </row>
    <row r="172" spans="1:65" ht="18.75" customHeight="1">
      <c r="A172" s="108" t="s">
        <v>99</v>
      </c>
      <c r="B172" s="108"/>
      <c r="C172" s="108" t="s">
        <v>221</v>
      </c>
      <c r="D172" s="108"/>
      <c r="E172" s="109">
        <v>0</v>
      </c>
      <c r="F172" s="109">
        <v>0</v>
      </c>
      <c r="G172" s="109">
        <v>68.727538800000005</v>
      </c>
      <c r="H172" s="108" t="s">
        <v>221</v>
      </c>
      <c r="I172" s="109">
        <v>0</v>
      </c>
      <c r="J172" s="109">
        <v>0</v>
      </c>
      <c r="K172" s="109">
        <v>0</v>
      </c>
      <c r="L172" s="109">
        <v>0</v>
      </c>
      <c r="M172" s="109">
        <v>0</v>
      </c>
      <c r="N172" s="109">
        <v>0</v>
      </c>
      <c r="O172" s="109">
        <v>0</v>
      </c>
      <c r="P172" s="109">
        <v>0</v>
      </c>
      <c r="Q172" s="108" t="s">
        <v>221</v>
      </c>
      <c r="R172" s="109">
        <v>25.496099999999998</v>
      </c>
      <c r="S172" s="109">
        <v>0</v>
      </c>
      <c r="T172" s="109">
        <v>0</v>
      </c>
      <c r="U172" s="108"/>
      <c r="V172" s="109">
        <v>0</v>
      </c>
      <c r="W172" s="108"/>
      <c r="X172" s="109">
        <v>0.37895833826768699</v>
      </c>
      <c r="Y172" s="109">
        <v>0</v>
      </c>
      <c r="Z172" s="109">
        <v>6.0841853351999999</v>
      </c>
      <c r="AA172" s="108" t="s">
        <v>221</v>
      </c>
      <c r="AB172" s="109">
        <v>0</v>
      </c>
      <c r="AC172" s="109">
        <v>0.26</v>
      </c>
      <c r="AD172" s="109">
        <v>0</v>
      </c>
      <c r="AE172" s="108"/>
      <c r="AF172" s="108"/>
      <c r="AG172" s="108"/>
      <c r="AH172" s="108"/>
      <c r="AI172" s="108"/>
      <c r="AJ172" s="108"/>
      <c r="AK172" s="109">
        <v>52.445535127055301</v>
      </c>
      <c r="AL172" s="109">
        <v>0</v>
      </c>
      <c r="AM172" s="109">
        <v>6.31332</v>
      </c>
      <c r="AN172" s="108"/>
      <c r="AO172" s="109">
        <v>0</v>
      </c>
      <c r="AP172" s="109">
        <v>0</v>
      </c>
      <c r="AQ172" s="108" t="s">
        <v>221</v>
      </c>
      <c r="AR172" s="109">
        <v>0</v>
      </c>
      <c r="AS172" s="109">
        <v>0</v>
      </c>
      <c r="AT172" s="109">
        <v>0</v>
      </c>
      <c r="AU172" s="109">
        <v>0</v>
      </c>
      <c r="AV172" s="109">
        <v>0</v>
      </c>
      <c r="AW172" s="108" t="s">
        <v>221</v>
      </c>
      <c r="AX172" s="108"/>
      <c r="AY172" s="109">
        <v>4.2654395987901701</v>
      </c>
      <c r="AZ172" s="108" t="s">
        <v>221</v>
      </c>
      <c r="BA172" s="109">
        <v>0</v>
      </c>
      <c r="BB172" s="109">
        <v>0</v>
      </c>
      <c r="BC172" s="108" t="s">
        <v>221</v>
      </c>
      <c r="BD172" s="108" t="s">
        <v>221</v>
      </c>
      <c r="BE172" s="109">
        <v>0.37895833826768699</v>
      </c>
      <c r="BF172" s="109">
        <v>0.26</v>
      </c>
      <c r="BG172" s="108"/>
      <c r="BH172" s="109">
        <v>42.159044933990202</v>
      </c>
      <c r="BI172" s="109">
        <v>52.445535127055301</v>
      </c>
      <c r="BJ172" s="108"/>
      <c r="BK172" s="109">
        <v>68.727538800000005</v>
      </c>
      <c r="BL172" s="109">
        <v>0</v>
      </c>
      <c r="BM172" s="109">
        <v>163.97107719931299</v>
      </c>
    </row>
    <row r="173" spans="1:65" ht="18.75" customHeight="1">
      <c r="A173" s="108" t="s">
        <v>321</v>
      </c>
      <c r="B173" s="110"/>
      <c r="C173" s="111">
        <v>52.206299999999999</v>
      </c>
      <c r="D173" s="110"/>
      <c r="E173" s="111">
        <v>0</v>
      </c>
      <c r="F173" s="110" t="s">
        <v>221</v>
      </c>
      <c r="G173" s="111">
        <v>117.87018043</v>
      </c>
      <c r="H173" s="111">
        <v>0.25788150344916499</v>
      </c>
      <c r="I173" s="111">
        <v>0</v>
      </c>
      <c r="J173" s="111">
        <v>0.37587569985856201</v>
      </c>
      <c r="K173" s="111">
        <v>0</v>
      </c>
      <c r="L173" s="111">
        <v>0</v>
      </c>
      <c r="M173" s="111">
        <v>0</v>
      </c>
      <c r="N173" s="111">
        <v>49.988564707419897</v>
      </c>
      <c r="O173" s="111">
        <v>0</v>
      </c>
      <c r="P173" s="111">
        <v>10.756926</v>
      </c>
      <c r="Q173" s="110" t="s">
        <v>221</v>
      </c>
      <c r="R173" s="111">
        <v>182.11500000000001</v>
      </c>
      <c r="S173" s="111">
        <v>0</v>
      </c>
      <c r="T173" s="111">
        <v>0</v>
      </c>
      <c r="U173" s="110"/>
      <c r="V173" s="111">
        <v>0.10358121406244</v>
      </c>
      <c r="W173" s="110"/>
      <c r="X173" s="111">
        <v>0.39474826902884003</v>
      </c>
      <c r="Y173" s="111">
        <v>0</v>
      </c>
      <c r="Z173" s="111">
        <v>121.2901719723</v>
      </c>
      <c r="AA173" s="110" t="s">
        <v>221</v>
      </c>
      <c r="AB173" s="111">
        <v>0</v>
      </c>
      <c r="AC173" s="111">
        <v>87.123999999999995</v>
      </c>
      <c r="AD173" s="111">
        <v>0</v>
      </c>
      <c r="AE173" s="110"/>
      <c r="AF173" s="110"/>
      <c r="AG173" s="110"/>
      <c r="AH173" s="110"/>
      <c r="AI173" s="110"/>
      <c r="AJ173" s="111">
        <v>0</v>
      </c>
      <c r="AK173" s="111">
        <v>0.20279907191643101</v>
      </c>
      <c r="AL173" s="111">
        <v>0</v>
      </c>
      <c r="AM173" s="111">
        <v>708.06312000000003</v>
      </c>
      <c r="AN173" s="110"/>
      <c r="AO173" s="110" t="s">
        <v>221</v>
      </c>
      <c r="AP173" s="111">
        <v>1.88184306569343</v>
      </c>
      <c r="AQ173" s="110" t="s">
        <v>221</v>
      </c>
      <c r="AR173" s="111">
        <v>5.5395000000000003</v>
      </c>
      <c r="AS173" s="111">
        <v>0</v>
      </c>
      <c r="AT173" s="111">
        <v>0</v>
      </c>
      <c r="AU173" s="111">
        <v>0</v>
      </c>
      <c r="AV173" s="111">
        <v>7.51233707079298</v>
      </c>
      <c r="AW173" s="110" t="s">
        <v>221</v>
      </c>
      <c r="AX173" s="110"/>
      <c r="AY173" s="111">
        <v>27.789985264845001</v>
      </c>
      <c r="AZ173" s="111">
        <v>115.130927105449</v>
      </c>
      <c r="BA173" s="111">
        <v>0</v>
      </c>
      <c r="BB173" s="111">
        <v>0</v>
      </c>
      <c r="BC173" s="110" t="s">
        <v>221</v>
      </c>
      <c r="BD173" s="111">
        <v>726</v>
      </c>
      <c r="BE173" s="111">
        <v>0.39474826902884003</v>
      </c>
      <c r="BF173" s="111">
        <v>87.381881503449193</v>
      </c>
      <c r="BG173" s="110"/>
      <c r="BH173" s="111">
        <v>1274.8659193297699</v>
      </c>
      <c r="BI173" s="111">
        <v>726.57867477177501</v>
      </c>
      <c r="BJ173" s="110"/>
      <c r="BK173" s="111">
        <v>117.87018043</v>
      </c>
      <c r="BL173" s="111">
        <v>7.51233707079298</v>
      </c>
      <c r="BM173" s="111">
        <v>2214.6037413748199</v>
      </c>
    </row>
    <row r="174" spans="1:65" ht="18.75" customHeight="1">
      <c r="A174" s="108" t="s">
        <v>189</v>
      </c>
      <c r="B174" s="108"/>
      <c r="C174" s="109">
        <v>1.2141</v>
      </c>
      <c r="D174" s="108"/>
      <c r="E174" s="109">
        <v>0</v>
      </c>
      <c r="F174" s="109">
        <v>14.08356</v>
      </c>
      <c r="G174" s="109">
        <v>1.7307006</v>
      </c>
      <c r="H174" s="109">
        <v>74.140932241634999</v>
      </c>
      <c r="I174" s="108" t="s">
        <v>221</v>
      </c>
      <c r="J174" s="109">
        <v>0</v>
      </c>
      <c r="K174" s="109">
        <v>0</v>
      </c>
      <c r="L174" s="108" t="s">
        <v>221</v>
      </c>
      <c r="M174" s="109">
        <v>0</v>
      </c>
      <c r="N174" s="109">
        <v>28.2615088051753</v>
      </c>
      <c r="O174" s="109">
        <v>0</v>
      </c>
      <c r="P174" s="109">
        <v>3.4601850000000001</v>
      </c>
      <c r="Q174" s="109">
        <v>65.093133583526907</v>
      </c>
      <c r="R174" s="109">
        <v>614.33460000000002</v>
      </c>
      <c r="S174" s="109">
        <v>0</v>
      </c>
      <c r="T174" s="109">
        <v>0</v>
      </c>
      <c r="U174" s="108"/>
      <c r="V174" s="109">
        <v>0</v>
      </c>
      <c r="W174" s="108"/>
      <c r="X174" s="109">
        <v>83.749792757158801</v>
      </c>
      <c r="Y174" s="108" t="s">
        <v>221</v>
      </c>
      <c r="Z174" s="109">
        <v>43.412944000499998</v>
      </c>
      <c r="AA174" s="109">
        <v>1003.8875994694999</v>
      </c>
      <c r="AB174" s="109">
        <v>0</v>
      </c>
      <c r="AC174" s="109">
        <v>415.29679900000002</v>
      </c>
      <c r="AD174" s="109">
        <v>0</v>
      </c>
      <c r="AE174" s="108"/>
      <c r="AF174" s="108"/>
      <c r="AG174" s="108"/>
      <c r="AH174" s="108"/>
      <c r="AI174" s="108" t="s">
        <v>221</v>
      </c>
      <c r="AJ174" s="109">
        <v>1.4</v>
      </c>
      <c r="AK174" s="109">
        <v>53.641495809082002</v>
      </c>
      <c r="AL174" s="109">
        <v>0</v>
      </c>
      <c r="AM174" s="109">
        <v>879.37262999999996</v>
      </c>
      <c r="AN174" s="108"/>
      <c r="AO174" s="108"/>
      <c r="AP174" s="109">
        <v>0.85538321167883202</v>
      </c>
      <c r="AQ174" s="108" t="s">
        <v>221</v>
      </c>
      <c r="AR174" s="109">
        <v>5.1999999999999997E-5</v>
      </c>
      <c r="AS174" s="109">
        <v>0</v>
      </c>
      <c r="AT174" s="109">
        <v>0</v>
      </c>
      <c r="AU174" s="109">
        <v>0</v>
      </c>
      <c r="AV174" s="109">
        <v>0</v>
      </c>
      <c r="AW174" s="108" t="s">
        <v>221</v>
      </c>
      <c r="AX174" s="108"/>
      <c r="AY174" s="108" t="s">
        <v>221</v>
      </c>
      <c r="AZ174" s="109">
        <v>294.89839247801001</v>
      </c>
      <c r="BA174" s="109">
        <v>210.57472298301099</v>
      </c>
      <c r="BB174" s="109">
        <v>1</v>
      </c>
      <c r="BC174" s="108" t="s">
        <v>221</v>
      </c>
      <c r="BD174" s="109">
        <v>1547</v>
      </c>
      <c r="BE174" s="109">
        <v>294.32451574017</v>
      </c>
      <c r="BF174" s="109">
        <v>1493.3253307111299</v>
      </c>
      <c r="BG174" s="108"/>
      <c r="BH174" s="109">
        <v>1945.9864890788899</v>
      </c>
      <c r="BI174" s="109">
        <v>1600.64149580908</v>
      </c>
      <c r="BJ174" s="108"/>
      <c r="BK174" s="109">
        <v>1.7307006</v>
      </c>
      <c r="BL174" s="109">
        <v>1.4</v>
      </c>
      <c r="BM174" s="109">
        <v>5337.4085319392698</v>
      </c>
    </row>
    <row r="175" spans="1:65" ht="18.75" customHeight="1">
      <c r="A175" s="108" t="s">
        <v>322</v>
      </c>
      <c r="B175" s="110"/>
      <c r="C175" s="111">
        <v>0</v>
      </c>
      <c r="D175" s="110"/>
      <c r="E175" s="111">
        <v>0</v>
      </c>
      <c r="F175" s="110"/>
      <c r="G175" s="111">
        <v>0</v>
      </c>
      <c r="H175" s="110" t="s">
        <v>221</v>
      </c>
      <c r="I175" s="111">
        <v>0</v>
      </c>
      <c r="J175" s="111">
        <v>0</v>
      </c>
      <c r="K175" s="111">
        <v>0</v>
      </c>
      <c r="L175" s="111">
        <v>0</v>
      </c>
      <c r="M175" s="111">
        <v>0</v>
      </c>
      <c r="N175" s="111">
        <v>0</v>
      </c>
      <c r="O175" s="111">
        <v>0</v>
      </c>
      <c r="P175" s="111">
        <v>0</v>
      </c>
      <c r="Q175" s="110" t="s">
        <v>221</v>
      </c>
      <c r="R175" s="111">
        <v>0</v>
      </c>
      <c r="S175" s="111">
        <v>0</v>
      </c>
      <c r="T175" s="111">
        <v>0</v>
      </c>
      <c r="U175" s="110"/>
      <c r="V175" s="111">
        <v>0</v>
      </c>
      <c r="W175" s="110"/>
      <c r="X175" s="111">
        <v>0</v>
      </c>
      <c r="Y175" s="111">
        <v>0</v>
      </c>
      <c r="Z175" s="111">
        <v>0</v>
      </c>
      <c r="AA175" s="110"/>
      <c r="AB175" s="111">
        <v>0</v>
      </c>
      <c r="AC175" s="111">
        <v>0</v>
      </c>
      <c r="AD175" s="111">
        <v>0</v>
      </c>
      <c r="AE175" s="110"/>
      <c r="AF175" s="110"/>
      <c r="AG175" s="110"/>
      <c r="AH175" s="110"/>
      <c r="AI175" s="110"/>
      <c r="AJ175" s="110"/>
      <c r="AK175" s="111">
        <v>0</v>
      </c>
      <c r="AL175" s="111">
        <v>0</v>
      </c>
      <c r="AM175" s="111">
        <v>0</v>
      </c>
      <c r="AN175" s="110"/>
      <c r="AO175" s="111">
        <v>0</v>
      </c>
      <c r="AP175" s="111">
        <v>0</v>
      </c>
      <c r="AQ175" s="110" t="s">
        <v>221</v>
      </c>
      <c r="AR175" s="111">
        <v>0</v>
      </c>
      <c r="AS175" s="111">
        <v>0</v>
      </c>
      <c r="AT175" s="111">
        <v>0</v>
      </c>
      <c r="AU175" s="111">
        <v>0</v>
      </c>
      <c r="AV175" s="111">
        <v>0</v>
      </c>
      <c r="AW175" s="110"/>
      <c r="AX175" s="110"/>
      <c r="AY175" s="111">
        <v>0</v>
      </c>
      <c r="AZ175" s="110" t="s">
        <v>221</v>
      </c>
      <c r="BA175" s="111">
        <v>0</v>
      </c>
      <c r="BB175" s="111">
        <v>0</v>
      </c>
      <c r="BC175" s="111">
        <v>0</v>
      </c>
      <c r="BD175" s="110" t="s">
        <v>221</v>
      </c>
      <c r="BE175" s="111">
        <v>0</v>
      </c>
      <c r="BF175" s="111">
        <v>0</v>
      </c>
      <c r="BG175" s="110"/>
      <c r="BH175" s="111">
        <v>0</v>
      </c>
      <c r="BI175" s="111">
        <v>0</v>
      </c>
      <c r="BJ175" s="110"/>
      <c r="BK175" s="111">
        <v>0</v>
      </c>
      <c r="BL175" s="111">
        <v>0</v>
      </c>
      <c r="BM175" s="111">
        <v>0</v>
      </c>
    </row>
    <row r="176" spans="1:65" ht="18.75" customHeight="1">
      <c r="A176" s="108" t="s">
        <v>190</v>
      </c>
      <c r="B176" s="108"/>
      <c r="C176" s="109">
        <v>945.78390000000002</v>
      </c>
      <c r="D176" s="108"/>
      <c r="E176" s="109">
        <v>0</v>
      </c>
      <c r="F176" s="109">
        <v>556.05780000000004</v>
      </c>
      <c r="G176" s="109">
        <v>3.7017007400000002</v>
      </c>
      <c r="H176" s="108" t="s">
        <v>221</v>
      </c>
      <c r="I176" s="109">
        <v>0</v>
      </c>
      <c r="J176" s="109">
        <v>0</v>
      </c>
      <c r="K176" s="109">
        <v>4.56336242729747</v>
      </c>
      <c r="L176" s="108" t="s">
        <v>221</v>
      </c>
      <c r="M176" s="109">
        <v>285.44696505211499</v>
      </c>
      <c r="N176" s="109">
        <v>755.709478223936</v>
      </c>
      <c r="O176" s="109">
        <v>39.822479999999999</v>
      </c>
      <c r="P176" s="109">
        <v>708.80307076557301</v>
      </c>
      <c r="Q176" s="109">
        <v>5861.9055919788198</v>
      </c>
      <c r="R176" s="109">
        <v>4687.6400999999996</v>
      </c>
      <c r="S176" s="109">
        <v>23.7215787246</v>
      </c>
      <c r="T176" s="109">
        <v>0</v>
      </c>
      <c r="U176" s="108"/>
      <c r="V176" s="109">
        <v>78.122938293520605</v>
      </c>
      <c r="W176" s="109">
        <v>8.6383310226162302E-2</v>
      </c>
      <c r="X176" s="109">
        <v>3.53694449049841</v>
      </c>
      <c r="Y176" s="108" t="s">
        <v>221</v>
      </c>
      <c r="Z176" s="109">
        <v>827.60824297440001</v>
      </c>
      <c r="AA176" s="108" t="s">
        <v>221</v>
      </c>
      <c r="AB176" s="109">
        <v>0.85199999999999998</v>
      </c>
      <c r="AC176" s="109">
        <v>512.01705400000003</v>
      </c>
      <c r="AD176" s="109">
        <v>0</v>
      </c>
      <c r="AE176" s="108"/>
      <c r="AF176" s="109">
        <v>18.211500000000001</v>
      </c>
      <c r="AG176" s="109">
        <v>13.0341353436432</v>
      </c>
      <c r="AH176" s="109">
        <v>0.41744788847216402</v>
      </c>
      <c r="AI176" s="108" t="s">
        <v>221</v>
      </c>
      <c r="AJ176" s="109">
        <v>0</v>
      </c>
      <c r="AK176" s="109">
        <v>37.780887352000001</v>
      </c>
      <c r="AL176" s="109">
        <v>0</v>
      </c>
      <c r="AM176" s="109">
        <v>4603.1387400000003</v>
      </c>
      <c r="AN176" s="108"/>
      <c r="AO176" s="109">
        <v>0</v>
      </c>
      <c r="AP176" s="108"/>
      <c r="AQ176" s="108" t="s">
        <v>221</v>
      </c>
      <c r="AR176" s="109">
        <v>13.516298746876</v>
      </c>
      <c r="AS176" s="109">
        <v>0</v>
      </c>
      <c r="AT176" s="109">
        <v>48.928229999999999</v>
      </c>
      <c r="AU176" s="109">
        <v>26.741766599999998</v>
      </c>
      <c r="AV176" s="109">
        <v>3.2812506745992298</v>
      </c>
      <c r="AW176" s="108" t="s">
        <v>221</v>
      </c>
      <c r="AX176" s="108"/>
      <c r="AY176" s="109">
        <v>2057.7514670527098</v>
      </c>
      <c r="AZ176" s="109">
        <v>1739.68253968254</v>
      </c>
      <c r="BA176" s="109">
        <v>1.7254660000000002E-2</v>
      </c>
      <c r="BB176" s="109">
        <v>3</v>
      </c>
      <c r="BC176" s="108" t="s">
        <v>221</v>
      </c>
      <c r="BD176" s="109">
        <v>1664</v>
      </c>
      <c r="BE176" s="109">
        <v>4.4061991504984102</v>
      </c>
      <c r="BF176" s="109">
        <v>512.01705400000003</v>
      </c>
      <c r="BG176" s="108"/>
      <c r="BH176" s="109">
        <v>23299.694017064699</v>
      </c>
      <c r="BI176" s="109">
        <v>1701.780887352</v>
      </c>
      <c r="BJ176" s="108"/>
      <c r="BK176" s="109">
        <v>3.7017007400000002</v>
      </c>
      <c r="BL176" s="109">
        <v>3.2812506745992298</v>
      </c>
      <c r="BM176" s="109">
        <v>25524.881108981801</v>
      </c>
    </row>
    <row r="177" spans="1:65" ht="18.75" customHeight="1">
      <c r="A177" s="108" t="s">
        <v>191</v>
      </c>
      <c r="B177" s="110"/>
      <c r="C177" s="111">
        <v>66.775499999999994</v>
      </c>
      <c r="D177" s="110"/>
      <c r="E177" s="111">
        <v>0</v>
      </c>
      <c r="F177" s="111">
        <v>341.40492</v>
      </c>
      <c r="G177" s="111">
        <v>1069.8795334900001</v>
      </c>
      <c r="H177" s="110" t="s">
        <v>221</v>
      </c>
      <c r="I177" s="110" t="s">
        <v>221</v>
      </c>
      <c r="J177" s="111">
        <v>0</v>
      </c>
      <c r="K177" s="111">
        <v>0</v>
      </c>
      <c r="L177" s="111">
        <v>0</v>
      </c>
      <c r="M177" s="110" t="s">
        <v>221</v>
      </c>
      <c r="N177" s="111">
        <v>96.709902963374404</v>
      </c>
      <c r="O177" s="111">
        <v>0.48564000000000002</v>
      </c>
      <c r="P177" s="110" t="s">
        <v>221</v>
      </c>
      <c r="Q177" s="111">
        <v>1329.64836296467</v>
      </c>
      <c r="R177" s="111">
        <v>949.42619999999999</v>
      </c>
      <c r="S177" s="111">
        <v>0</v>
      </c>
      <c r="T177" s="111">
        <v>0</v>
      </c>
      <c r="U177" s="110"/>
      <c r="V177" s="111">
        <v>0.19706325010612399</v>
      </c>
      <c r="W177" s="111">
        <v>8.5279216004728094E-3</v>
      </c>
      <c r="X177" s="111">
        <v>0</v>
      </c>
      <c r="Y177" s="110" t="s">
        <v>221</v>
      </c>
      <c r="Z177" s="111">
        <v>529.22686018319996</v>
      </c>
      <c r="AA177" s="110" t="s">
        <v>221</v>
      </c>
      <c r="AB177" s="111">
        <v>0</v>
      </c>
      <c r="AC177" s="111">
        <v>2.0059999999999998</v>
      </c>
      <c r="AD177" s="111">
        <v>0</v>
      </c>
      <c r="AE177" s="110"/>
      <c r="AF177" s="110" t="s">
        <v>221</v>
      </c>
      <c r="AG177" s="110"/>
      <c r="AH177" s="110"/>
      <c r="AI177" s="110" t="s">
        <v>221</v>
      </c>
      <c r="AJ177" s="111">
        <v>6.3940210000000004</v>
      </c>
      <c r="AK177" s="111">
        <v>0</v>
      </c>
      <c r="AL177" s="111">
        <v>0</v>
      </c>
      <c r="AM177" s="111">
        <v>18382.809509999999</v>
      </c>
      <c r="AN177" s="110"/>
      <c r="AO177" s="111">
        <v>0</v>
      </c>
      <c r="AP177" s="111">
        <v>39.404653284671497</v>
      </c>
      <c r="AQ177" s="110"/>
      <c r="AR177" s="111">
        <v>4.5030458944137797</v>
      </c>
      <c r="AS177" s="111">
        <v>0</v>
      </c>
      <c r="AT177" s="111">
        <v>0</v>
      </c>
      <c r="AU177" s="111">
        <v>6.1906958999999997</v>
      </c>
      <c r="AV177" s="111">
        <v>0</v>
      </c>
      <c r="AW177" s="111">
        <v>4221.7645043177999</v>
      </c>
      <c r="AX177" s="110"/>
      <c r="AY177" s="111">
        <v>159.37233410025101</v>
      </c>
      <c r="AZ177" s="111">
        <v>309.64816499848303</v>
      </c>
      <c r="BA177" s="111">
        <v>0</v>
      </c>
      <c r="BB177" s="111">
        <v>0</v>
      </c>
      <c r="BC177" s="111">
        <v>518.18560000000002</v>
      </c>
      <c r="BD177" s="111">
        <v>235</v>
      </c>
      <c r="BE177" s="111">
        <v>0</v>
      </c>
      <c r="BF177" s="111">
        <v>2.0059999999999998</v>
      </c>
      <c r="BG177" s="110"/>
      <c r="BH177" s="111">
        <v>26955.761485778599</v>
      </c>
      <c r="BI177" s="111">
        <v>235</v>
      </c>
      <c r="BJ177" s="110"/>
      <c r="BK177" s="111">
        <v>1069.8795334900001</v>
      </c>
      <c r="BL177" s="111">
        <v>6.3940210000000004</v>
      </c>
      <c r="BM177" s="111">
        <v>28269.041040268599</v>
      </c>
    </row>
    <row r="178" spans="1:65" ht="18.75" customHeight="1">
      <c r="A178" s="108" t="s">
        <v>323</v>
      </c>
      <c r="B178" s="108"/>
      <c r="C178" s="108" t="s">
        <v>221</v>
      </c>
      <c r="D178" s="108"/>
      <c r="E178" s="109">
        <v>0</v>
      </c>
      <c r="F178" s="109">
        <v>2.5496099999999999</v>
      </c>
      <c r="G178" s="109">
        <v>3.191182E-2</v>
      </c>
      <c r="H178" s="108" t="s">
        <v>221</v>
      </c>
      <c r="I178" s="109">
        <v>0</v>
      </c>
      <c r="J178" s="109">
        <v>8.1566794562232801</v>
      </c>
      <c r="K178" s="109">
        <v>0</v>
      </c>
      <c r="L178" s="109">
        <v>0</v>
      </c>
      <c r="M178" s="108"/>
      <c r="N178" s="109">
        <v>1.96033587087921</v>
      </c>
      <c r="O178" s="109">
        <v>0</v>
      </c>
      <c r="P178" s="109">
        <v>0</v>
      </c>
      <c r="Q178" s="109">
        <v>2.4958703604000001</v>
      </c>
      <c r="R178" s="109">
        <v>0</v>
      </c>
      <c r="S178" s="109">
        <v>0</v>
      </c>
      <c r="T178" s="109">
        <v>0</v>
      </c>
      <c r="U178" s="108"/>
      <c r="V178" s="108"/>
      <c r="W178" s="108"/>
      <c r="X178" s="109">
        <v>0</v>
      </c>
      <c r="Y178" s="108"/>
      <c r="Z178" s="109">
        <v>0.43077360689999999</v>
      </c>
      <c r="AA178" s="108"/>
      <c r="AB178" s="109">
        <v>0</v>
      </c>
      <c r="AC178" s="109">
        <v>0</v>
      </c>
      <c r="AD178" s="109">
        <v>0</v>
      </c>
      <c r="AE178" s="108"/>
      <c r="AF178" s="108"/>
      <c r="AG178" s="108"/>
      <c r="AH178" s="108"/>
      <c r="AI178" s="108"/>
      <c r="AJ178" s="108"/>
      <c r="AK178" s="109">
        <v>35.354052527486502</v>
      </c>
      <c r="AL178" s="109">
        <v>0</v>
      </c>
      <c r="AM178" s="108" t="s">
        <v>221</v>
      </c>
      <c r="AN178" s="108"/>
      <c r="AO178" s="109">
        <v>0</v>
      </c>
      <c r="AP178" s="108"/>
      <c r="AQ178" s="108" t="s">
        <v>221</v>
      </c>
      <c r="AR178" s="109">
        <v>0</v>
      </c>
      <c r="AS178" s="108"/>
      <c r="AT178" s="109">
        <v>0</v>
      </c>
      <c r="AU178" s="108"/>
      <c r="AV178" s="109">
        <v>0</v>
      </c>
      <c r="AW178" s="108" t="s">
        <v>221</v>
      </c>
      <c r="AX178" s="108"/>
      <c r="AY178" s="108" t="s">
        <v>221</v>
      </c>
      <c r="AZ178" s="108"/>
      <c r="BA178" s="109">
        <v>0</v>
      </c>
      <c r="BB178" s="109">
        <v>0</v>
      </c>
      <c r="BC178" s="109">
        <v>0</v>
      </c>
      <c r="BD178" s="108"/>
      <c r="BE178" s="109">
        <v>0</v>
      </c>
      <c r="BF178" s="109">
        <v>0</v>
      </c>
      <c r="BG178" s="108"/>
      <c r="BH178" s="109">
        <v>7.4365898381792102</v>
      </c>
      <c r="BI178" s="109">
        <v>43.510731983709803</v>
      </c>
      <c r="BJ178" s="108"/>
      <c r="BK178" s="109">
        <v>3.191182E-2</v>
      </c>
      <c r="BL178" s="109">
        <v>0</v>
      </c>
      <c r="BM178" s="109">
        <v>50.979233641889003</v>
      </c>
    </row>
    <row r="179" spans="1:65" ht="18.75" customHeight="1">
      <c r="A179" s="108" t="s">
        <v>101</v>
      </c>
      <c r="B179" s="110"/>
      <c r="C179" s="110" t="s">
        <v>221</v>
      </c>
      <c r="D179" s="110"/>
      <c r="E179" s="111">
        <v>0</v>
      </c>
      <c r="F179" s="110" t="s">
        <v>221</v>
      </c>
      <c r="G179" s="111">
        <v>2.57399442</v>
      </c>
      <c r="H179" s="110" t="s">
        <v>221</v>
      </c>
      <c r="I179" s="111">
        <v>0</v>
      </c>
      <c r="J179" s="111">
        <v>0</v>
      </c>
      <c r="K179" s="111">
        <v>1.74507867823204</v>
      </c>
      <c r="L179" s="110" t="s">
        <v>221</v>
      </c>
      <c r="M179" s="111">
        <v>0</v>
      </c>
      <c r="N179" s="111">
        <v>2.9405038063188198</v>
      </c>
      <c r="O179" s="111">
        <v>0</v>
      </c>
      <c r="P179" s="111">
        <v>0</v>
      </c>
      <c r="Q179" s="111">
        <v>268.19858506348498</v>
      </c>
      <c r="R179" s="111">
        <v>298.66860000000003</v>
      </c>
      <c r="S179" s="111">
        <v>0</v>
      </c>
      <c r="T179" s="111">
        <v>0</v>
      </c>
      <c r="U179" s="110"/>
      <c r="V179" s="111">
        <v>0</v>
      </c>
      <c r="W179" s="110"/>
      <c r="X179" s="111">
        <v>9.47395845669217</v>
      </c>
      <c r="Y179" s="110" t="s">
        <v>221</v>
      </c>
      <c r="Z179" s="111">
        <v>210.53017398509999</v>
      </c>
      <c r="AA179" s="110" t="s">
        <v>221</v>
      </c>
      <c r="AB179" s="111">
        <v>0</v>
      </c>
      <c r="AC179" s="111">
        <v>3.6095899999999999</v>
      </c>
      <c r="AD179" s="111">
        <v>0</v>
      </c>
      <c r="AE179" s="111">
        <v>5.8060109289617502E-2</v>
      </c>
      <c r="AF179" s="110"/>
      <c r="AG179" s="110"/>
      <c r="AH179" s="110"/>
      <c r="AI179" s="110" t="s">
        <v>221</v>
      </c>
      <c r="AJ179" s="111">
        <v>1.151986</v>
      </c>
      <c r="AK179" s="111">
        <v>0</v>
      </c>
      <c r="AL179" s="111">
        <v>0</v>
      </c>
      <c r="AM179" s="111">
        <v>61.9191</v>
      </c>
      <c r="AN179" s="110"/>
      <c r="AO179" s="111">
        <v>0</v>
      </c>
      <c r="AP179" s="111">
        <v>0</v>
      </c>
      <c r="AQ179" s="110" t="s">
        <v>221</v>
      </c>
      <c r="AR179" s="111">
        <v>0</v>
      </c>
      <c r="AS179" s="111">
        <v>0</v>
      </c>
      <c r="AT179" s="111">
        <v>0</v>
      </c>
      <c r="AU179" s="111">
        <v>0</v>
      </c>
      <c r="AV179" s="111">
        <v>8.8939163022031895</v>
      </c>
      <c r="AW179" s="110" t="s">
        <v>221</v>
      </c>
      <c r="AX179" s="110"/>
      <c r="AY179" s="110" t="s">
        <v>221</v>
      </c>
      <c r="AZ179" s="110" t="s">
        <v>221</v>
      </c>
      <c r="BA179" s="111">
        <v>0</v>
      </c>
      <c r="BB179" s="111">
        <v>93</v>
      </c>
      <c r="BC179" s="110" t="s">
        <v>221</v>
      </c>
      <c r="BD179" s="110" t="s">
        <v>221</v>
      </c>
      <c r="BE179" s="111">
        <v>9.47395845669217</v>
      </c>
      <c r="BF179" s="111">
        <v>3.6095899999999999</v>
      </c>
      <c r="BG179" s="111">
        <v>5.8060109289617502E-2</v>
      </c>
      <c r="BH179" s="111">
        <v>937.00204153313598</v>
      </c>
      <c r="BI179" s="111">
        <v>0</v>
      </c>
      <c r="BJ179" s="110"/>
      <c r="BK179" s="111">
        <v>2.57399442</v>
      </c>
      <c r="BL179" s="111">
        <v>10.045902302203199</v>
      </c>
      <c r="BM179" s="111">
        <v>962.76354682132103</v>
      </c>
    </row>
    <row r="180" spans="1:65" ht="18.75" customHeight="1">
      <c r="A180" s="108" t="s">
        <v>324</v>
      </c>
      <c r="B180" s="108"/>
      <c r="C180" s="109">
        <v>0</v>
      </c>
      <c r="D180" s="108"/>
      <c r="E180" s="109">
        <v>0</v>
      </c>
      <c r="F180" s="108"/>
      <c r="G180" s="109">
        <v>0</v>
      </c>
      <c r="H180" s="108" t="s">
        <v>221</v>
      </c>
      <c r="I180" s="109">
        <v>0</v>
      </c>
      <c r="J180" s="109">
        <v>0</v>
      </c>
      <c r="K180" s="109">
        <v>0</v>
      </c>
      <c r="L180" s="109">
        <v>0</v>
      </c>
      <c r="M180" s="108"/>
      <c r="N180" s="109">
        <v>0</v>
      </c>
      <c r="O180" s="109">
        <v>0</v>
      </c>
      <c r="P180" s="109">
        <v>0</v>
      </c>
      <c r="Q180" s="108"/>
      <c r="R180" s="109">
        <v>0</v>
      </c>
      <c r="S180" s="109">
        <v>0</v>
      </c>
      <c r="T180" s="109">
        <v>0</v>
      </c>
      <c r="U180" s="108"/>
      <c r="V180" s="108"/>
      <c r="W180" s="108"/>
      <c r="X180" s="109">
        <v>0</v>
      </c>
      <c r="Y180" s="108"/>
      <c r="Z180" s="109">
        <v>0</v>
      </c>
      <c r="AA180" s="108"/>
      <c r="AB180" s="109">
        <v>0</v>
      </c>
      <c r="AC180" s="109">
        <v>0</v>
      </c>
      <c r="AD180" s="109">
        <v>0</v>
      </c>
      <c r="AE180" s="108"/>
      <c r="AF180" s="108"/>
      <c r="AG180" s="108"/>
      <c r="AH180" s="108"/>
      <c r="AI180" s="108"/>
      <c r="AJ180" s="109">
        <v>1.1000000000000001</v>
      </c>
      <c r="AK180" s="109">
        <v>0</v>
      </c>
      <c r="AL180" s="109">
        <v>0</v>
      </c>
      <c r="AM180" s="108" t="s">
        <v>221</v>
      </c>
      <c r="AN180" s="108"/>
      <c r="AO180" s="109">
        <v>0</v>
      </c>
      <c r="AP180" s="108"/>
      <c r="AQ180" s="108" t="s">
        <v>221</v>
      </c>
      <c r="AR180" s="109">
        <v>0</v>
      </c>
      <c r="AS180" s="108"/>
      <c r="AT180" s="109">
        <v>0</v>
      </c>
      <c r="AU180" s="108"/>
      <c r="AV180" s="109">
        <v>0</v>
      </c>
      <c r="AW180" s="108" t="s">
        <v>221</v>
      </c>
      <c r="AX180" s="108"/>
      <c r="AY180" s="109">
        <v>0</v>
      </c>
      <c r="AZ180" s="108"/>
      <c r="BA180" s="109">
        <v>0</v>
      </c>
      <c r="BB180" s="109">
        <v>0</v>
      </c>
      <c r="BC180" s="109">
        <v>0</v>
      </c>
      <c r="BD180" s="108"/>
      <c r="BE180" s="109">
        <v>0</v>
      </c>
      <c r="BF180" s="109">
        <v>0</v>
      </c>
      <c r="BG180" s="108"/>
      <c r="BH180" s="109">
        <v>0</v>
      </c>
      <c r="BI180" s="109">
        <v>0</v>
      </c>
      <c r="BJ180" s="108"/>
      <c r="BK180" s="109">
        <v>0</v>
      </c>
      <c r="BL180" s="109">
        <v>1.1000000000000001</v>
      </c>
      <c r="BM180" s="109">
        <v>1.1000000000000001</v>
      </c>
    </row>
    <row r="181" spans="1:65" ht="18.75" customHeight="1">
      <c r="A181" s="108" t="s">
        <v>192</v>
      </c>
      <c r="B181" s="110"/>
      <c r="C181" s="111">
        <v>2448.8397</v>
      </c>
      <c r="D181" s="110"/>
      <c r="E181" s="111">
        <v>0</v>
      </c>
      <c r="F181" s="111">
        <v>235.04975999999999</v>
      </c>
      <c r="G181" s="111">
        <v>0.52166044</v>
      </c>
      <c r="H181" s="110" t="s">
        <v>221</v>
      </c>
      <c r="I181" s="111">
        <v>0</v>
      </c>
      <c r="J181" s="111">
        <v>0</v>
      </c>
      <c r="K181" s="111">
        <v>1.4607058743761201</v>
      </c>
      <c r="L181" s="110" t="s">
        <v>221</v>
      </c>
      <c r="M181" s="110" t="s">
        <v>221</v>
      </c>
      <c r="N181" s="111">
        <v>65.507890351880306</v>
      </c>
      <c r="O181" s="111">
        <v>27.802890000000001</v>
      </c>
      <c r="P181" s="111">
        <v>63.25461</v>
      </c>
      <c r="Q181" s="111">
        <v>645.13146041542495</v>
      </c>
      <c r="R181" s="111">
        <v>2431.8422999999998</v>
      </c>
      <c r="S181" s="111">
        <v>1096.5535442288999</v>
      </c>
      <c r="T181" s="111">
        <v>0</v>
      </c>
      <c r="U181" s="110"/>
      <c r="V181" s="111">
        <v>240.46444255778999</v>
      </c>
      <c r="W181" s="111">
        <v>7.8440912828402598E-2</v>
      </c>
      <c r="X181" s="111">
        <v>34.311519543986797</v>
      </c>
      <c r="Y181" s="110" t="s">
        <v>221</v>
      </c>
      <c r="Z181" s="111">
        <v>1116.4154177088001</v>
      </c>
      <c r="AA181" s="110" t="s">
        <v>221</v>
      </c>
      <c r="AB181" s="111">
        <v>0</v>
      </c>
      <c r="AC181" s="111">
        <v>250.44336999999999</v>
      </c>
      <c r="AD181" s="111">
        <v>0</v>
      </c>
      <c r="AE181" s="110"/>
      <c r="AF181" s="110" t="s">
        <v>221</v>
      </c>
      <c r="AG181" s="110" t="s">
        <v>221</v>
      </c>
      <c r="AH181" s="111">
        <v>0</v>
      </c>
      <c r="AI181" s="110" t="s">
        <v>221</v>
      </c>
      <c r="AJ181" s="110"/>
      <c r="AK181" s="111">
        <v>0</v>
      </c>
      <c r="AL181" s="111">
        <v>0</v>
      </c>
      <c r="AM181" s="111">
        <v>2347.8265799999999</v>
      </c>
      <c r="AN181" s="110"/>
      <c r="AO181" s="111">
        <v>0</v>
      </c>
      <c r="AP181" s="111">
        <v>394.61678832116797</v>
      </c>
      <c r="AQ181" s="110" t="s">
        <v>221</v>
      </c>
      <c r="AR181" s="111">
        <v>11.373972514468001</v>
      </c>
      <c r="AS181" s="111">
        <v>91.902284135100004</v>
      </c>
      <c r="AT181" s="111">
        <v>0.12141</v>
      </c>
      <c r="AU181" s="111">
        <v>25.976883600000001</v>
      </c>
      <c r="AV181" s="111">
        <v>0</v>
      </c>
      <c r="AW181" s="110" t="s">
        <v>221</v>
      </c>
      <c r="AX181" s="110"/>
      <c r="AY181" s="110" t="s">
        <v>221</v>
      </c>
      <c r="AZ181" s="111">
        <v>536.90931149529899</v>
      </c>
      <c r="BA181" s="111">
        <v>7.1973969999999998E-2</v>
      </c>
      <c r="BB181" s="111">
        <v>93</v>
      </c>
      <c r="BC181" s="111">
        <v>154.51920000000001</v>
      </c>
      <c r="BD181" s="110" t="s">
        <v>221</v>
      </c>
      <c r="BE181" s="111">
        <v>34.383493513986799</v>
      </c>
      <c r="BF181" s="111">
        <v>250.44336999999999</v>
      </c>
      <c r="BG181" s="110"/>
      <c r="BH181" s="111">
        <v>12028.647592116</v>
      </c>
      <c r="BI181" s="111">
        <v>0</v>
      </c>
      <c r="BJ181" s="110"/>
      <c r="BK181" s="111">
        <v>0.52166044</v>
      </c>
      <c r="BL181" s="111">
        <v>0</v>
      </c>
      <c r="BM181" s="111">
        <v>12313.99611607</v>
      </c>
    </row>
    <row r="182" spans="1:65" ht="18.75" customHeight="1">
      <c r="A182" s="108" t="s">
        <v>193</v>
      </c>
      <c r="B182" s="108"/>
      <c r="C182" s="109">
        <v>1478.7737999999999</v>
      </c>
      <c r="D182" s="108"/>
      <c r="E182" s="109">
        <v>106.22110000000001</v>
      </c>
      <c r="F182" s="109">
        <v>144.96353999999999</v>
      </c>
      <c r="G182" s="109">
        <v>17.45553709</v>
      </c>
      <c r="H182" s="108" t="s">
        <v>221</v>
      </c>
      <c r="I182" s="109">
        <v>0</v>
      </c>
      <c r="J182" s="109">
        <v>0</v>
      </c>
      <c r="K182" s="109">
        <v>19.7309457211012</v>
      </c>
      <c r="L182" s="108" t="s">
        <v>221</v>
      </c>
      <c r="M182" s="108" t="s">
        <v>221</v>
      </c>
      <c r="N182" s="109">
        <v>397.29473649818698</v>
      </c>
      <c r="O182" s="109">
        <v>113.63976</v>
      </c>
      <c r="P182" s="109">
        <v>1276.54698825791</v>
      </c>
      <c r="Q182" s="109">
        <v>1788.5605184886399</v>
      </c>
      <c r="R182" s="109">
        <v>6160.3433999999997</v>
      </c>
      <c r="S182" s="109">
        <v>0.1803509127</v>
      </c>
      <c r="T182" s="109">
        <v>0</v>
      </c>
      <c r="U182" s="108"/>
      <c r="V182" s="109">
        <v>144.27679157179799</v>
      </c>
      <c r="W182" s="109">
        <v>3.5721577126083502E-2</v>
      </c>
      <c r="X182" s="109">
        <v>115.313864348705</v>
      </c>
      <c r="Y182" s="108" t="s">
        <v>221</v>
      </c>
      <c r="Z182" s="109">
        <v>1198.8946395242999</v>
      </c>
      <c r="AA182" s="109">
        <v>153.64721485411101</v>
      </c>
      <c r="AB182" s="109">
        <v>282.54626000000002</v>
      </c>
      <c r="AC182" s="109">
        <v>420.53197</v>
      </c>
      <c r="AD182" s="109">
        <v>0</v>
      </c>
      <c r="AE182" s="108"/>
      <c r="AF182" s="109">
        <v>25.496099999999998</v>
      </c>
      <c r="AG182" s="109">
        <v>45.7956106668546</v>
      </c>
      <c r="AH182" s="109">
        <v>10.459000234594701</v>
      </c>
      <c r="AI182" s="108" t="s">
        <v>221</v>
      </c>
      <c r="AJ182" s="108"/>
      <c r="AK182" s="109">
        <v>0</v>
      </c>
      <c r="AL182" s="109">
        <v>0</v>
      </c>
      <c r="AM182" s="109">
        <v>9773.99064</v>
      </c>
      <c r="AN182" s="108"/>
      <c r="AO182" s="109">
        <v>0</v>
      </c>
      <c r="AP182" s="109">
        <v>304.14575729926997</v>
      </c>
      <c r="AQ182" s="108" t="s">
        <v>221</v>
      </c>
      <c r="AR182" s="108"/>
      <c r="AS182" s="109">
        <v>0</v>
      </c>
      <c r="AT182" s="109">
        <v>7.1631900000000002</v>
      </c>
      <c r="AU182" s="109">
        <v>258.2864199</v>
      </c>
      <c r="AV182" s="109">
        <v>0.43174350981568899</v>
      </c>
      <c r="AW182" s="108" t="s">
        <v>221</v>
      </c>
      <c r="AX182" s="109">
        <v>0</v>
      </c>
      <c r="AY182" s="109">
        <v>1192.6427629708101</v>
      </c>
      <c r="AZ182" s="109">
        <v>1417.7828328783701</v>
      </c>
      <c r="BA182" s="109">
        <v>36.02005509</v>
      </c>
      <c r="BB182" s="109">
        <v>261</v>
      </c>
      <c r="BC182" s="109">
        <v>5726.5752000000002</v>
      </c>
      <c r="BD182" s="109">
        <v>3834</v>
      </c>
      <c r="BE182" s="109">
        <v>433.880179438705</v>
      </c>
      <c r="BF182" s="109">
        <v>574.17918485411099</v>
      </c>
      <c r="BG182" s="108"/>
      <c r="BH182" s="109">
        <v>31852.799806501698</v>
      </c>
      <c r="BI182" s="109">
        <v>3834</v>
      </c>
      <c r="BJ182" s="108"/>
      <c r="BK182" s="109">
        <v>17.45553709</v>
      </c>
      <c r="BL182" s="109">
        <v>0.43174350981568899</v>
      </c>
      <c r="BM182" s="109">
        <v>36712.746451394298</v>
      </c>
    </row>
    <row r="183" spans="1:65" ht="18.75" customHeight="1">
      <c r="A183" s="108" t="s">
        <v>325</v>
      </c>
      <c r="B183" s="110"/>
      <c r="C183" s="111">
        <v>0</v>
      </c>
      <c r="D183" s="110"/>
      <c r="E183" s="111">
        <v>0</v>
      </c>
      <c r="F183" s="111">
        <v>1.2141</v>
      </c>
      <c r="G183" s="111">
        <v>0</v>
      </c>
      <c r="H183" s="110" t="s">
        <v>221</v>
      </c>
      <c r="I183" s="111">
        <v>0</v>
      </c>
      <c r="J183" s="111">
        <v>0</v>
      </c>
      <c r="K183" s="111">
        <v>0</v>
      </c>
      <c r="L183" s="111">
        <v>0</v>
      </c>
      <c r="M183" s="111">
        <v>0</v>
      </c>
      <c r="N183" s="111">
        <v>19.766720031365399</v>
      </c>
      <c r="O183" s="111">
        <v>0</v>
      </c>
      <c r="P183" s="111">
        <v>0</v>
      </c>
      <c r="Q183" s="110" t="s">
        <v>221</v>
      </c>
      <c r="R183" s="110" t="s">
        <v>221</v>
      </c>
      <c r="S183" s="111">
        <v>0</v>
      </c>
      <c r="T183" s="111">
        <v>0</v>
      </c>
      <c r="U183" s="110"/>
      <c r="V183" s="111">
        <v>0</v>
      </c>
      <c r="W183" s="110"/>
      <c r="X183" s="111">
        <v>2.5421788525457298</v>
      </c>
      <c r="Y183" s="111">
        <v>0</v>
      </c>
      <c r="Z183" s="111">
        <v>0</v>
      </c>
      <c r="AA183" s="110"/>
      <c r="AB183" s="111">
        <v>0</v>
      </c>
      <c r="AC183" s="111">
        <v>0</v>
      </c>
      <c r="AD183" s="111">
        <v>0</v>
      </c>
      <c r="AE183" s="110"/>
      <c r="AF183" s="110"/>
      <c r="AG183" s="110"/>
      <c r="AH183" s="110"/>
      <c r="AI183" s="110"/>
      <c r="AJ183" s="111">
        <v>150.840823</v>
      </c>
      <c r="AK183" s="111">
        <v>0</v>
      </c>
      <c r="AL183" s="111">
        <v>0</v>
      </c>
      <c r="AM183" s="110" t="s">
        <v>221</v>
      </c>
      <c r="AN183" s="110"/>
      <c r="AO183" s="111">
        <v>0</v>
      </c>
      <c r="AP183" s="111">
        <v>0</v>
      </c>
      <c r="AQ183" s="110" t="s">
        <v>221</v>
      </c>
      <c r="AR183" s="111">
        <v>0</v>
      </c>
      <c r="AS183" s="111">
        <v>0</v>
      </c>
      <c r="AT183" s="111">
        <v>0</v>
      </c>
      <c r="AU183" s="111">
        <v>0</v>
      </c>
      <c r="AV183" s="111">
        <v>0</v>
      </c>
      <c r="AW183" s="110" t="s">
        <v>221</v>
      </c>
      <c r="AX183" s="110"/>
      <c r="AY183" s="111">
        <v>0</v>
      </c>
      <c r="AZ183" s="110" t="s">
        <v>221</v>
      </c>
      <c r="BA183" s="111">
        <v>0</v>
      </c>
      <c r="BB183" s="111">
        <v>0</v>
      </c>
      <c r="BC183" s="111">
        <v>0</v>
      </c>
      <c r="BD183" s="110" t="s">
        <v>221</v>
      </c>
      <c r="BE183" s="111">
        <v>2.5421788525457298</v>
      </c>
      <c r="BF183" s="111">
        <v>0</v>
      </c>
      <c r="BG183" s="110"/>
      <c r="BH183" s="111">
        <v>20.980820031365401</v>
      </c>
      <c r="BI183" s="111">
        <v>0</v>
      </c>
      <c r="BJ183" s="110"/>
      <c r="BK183" s="111">
        <v>0</v>
      </c>
      <c r="BL183" s="111">
        <v>150.840823</v>
      </c>
      <c r="BM183" s="111">
        <v>174.36382188391099</v>
      </c>
    </row>
    <row r="184" spans="1:65" ht="18.75" customHeight="1">
      <c r="A184" s="108" t="s">
        <v>326</v>
      </c>
      <c r="B184" s="108"/>
      <c r="C184" s="109">
        <v>0</v>
      </c>
      <c r="D184" s="108"/>
      <c r="E184" s="109">
        <v>0</v>
      </c>
      <c r="F184" s="108"/>
      <c r="G184" s="109">
        <v>0.17706268</v>
      </c>
      <c r="H184" s="108" t="s">
        <v>221</v>
      </c>
      <c r="I184" s="109">
        <v>0</v>
      </c>
      <c r="J184" s="109">
        <v>0</v>
      </c>
      <c r="K184" s="109">
        <v>0</v>
      </c>
      <c r="L184" s="109">
        <v>0</v>
      </c>
      <c r="M184" s="109">
        <v>0</v>
      </c>
      <c r="N184" s="109">
        <v>0</v>
      </c>
      <c r="O184" s="109">
        <v>0</v>
      </c>
      <c r="P184" s="109">
        <v>0</v>
      </c>
      <c r="Q184" s="108"/>
      <c r="R184" s="109">
        <v>0</v>
      </c>
      <c r="S184" s="109">
        <v>0</v>
      </c>
      <c r="T184" s="109">
        <v>0</v>
      </c>
      <c r="U184" s="108"/>
      <c r="V184" s="109">
        <v>0</v>
      </c>
      <c r="W184" s="108"/>
      <c r="X184" s="109">
        <v>0</v>
      </c>
      <c r="Y184" s="109">
        <v>0</v>
      </c>
      <c r="Z184" s="109">
        <v>0</v>
      </c>
      <c r="AA184" s="108"/>
      <c r="AB184" s="109">
        <v>0</v>
      </c>
      <c r="AC184" s="109">
        <v>0</v>
      </c>
      <c r="AD184" s="109">
        <v>0</v>
      </c>
      <c r="AE184" s="108"/>
      <c r="AF184" s="108"/>
      <c r="AG184" s="108"/>
      <c r="AH184" s="108"/>
      <c r="AI184" s="108"/>
      <c r="AJ184" s="108"/>
      <c r="AK184" s="109">
        <v>0</v>
      </c>
      <c r="AL184" s="109">
        <v>0</v>
      </c>
      <c r="AM184" s="108" t="s">
        <v>221</v>
      </c>
      <c r="AN184" s="108"/>
      <c r="AO184" s="109">
        <v>0</v>
      </c>
      <c r="AP184" s="109">
        <v>0</v>
      </c>
      <c r="AQ184" s="108" t="s">
        <v>221</v>
      </c>
      <c r="AR184" s="109">
        <v>0</v>
      </c>
      <c r="AS184" s="109">
        <v>0</v>
      </c>
      <c r="AT184" s="109">
        <v>0</v>
      </c>
      <c r="AU184" s="109">
        <v>0</v>
      </c>
      <c r="AV184" s="109">
        <v>0</v>
      </c>
      <c r="AW184" s="108"/>
      <c r="AX184" s="108"/>
      <c r="AY184" s="109">
        <v>0</v>
      </c>
      <c r="AZ184" s="108" t="s">
        <v>221</v>
      </c>
      <c r="BA184" s="109">
        <v>0</v>
      </c>
      <c r="BB184" s="109">
        <v>0</v>
      </c>
      <c r="BC184" s="109">
        <v>0</v>
      </c>
      <c r="BD184" s="108" t="s">
        <v>221</v>
      </c>
      <c r="BE184" s="109">
        <v>0</v>
      </c>
      <c r="BF184" s="109">
        <v>0</v>
      </c>
      <c r="BG184" s="108"/>
      <c r="BH184" s="109">
        <v>0</v>
      </c>
      <c r="BI184" s="109">
        <v>0</v>
      </c>
      <c r="BJ184" s="108"/>
      <c r="BK184" s="109">
        <v>0.17706268</v>
      </c>
      <c r="BL184" s="109">
        <v>0</v>
      </c>
      <c r="BM184" s="109">
        <v>0.17706268</v>
      </c>
    </row>
    <row r="185" spans="1:65" ht="18.75" customHeight="1">
      <c r="A185" s="108" t="s">
        <v>327</v>
      </c>
      <c r="B185" s="110"/>
      <c r="C185" s="111">
        <v>0</v>
      </c>
      <c r="D185" s="110"/>
      <c r="E185" s="111">
        <v>0</v>
      </c>
      <c r="F185" s="110"/>
      <c r="G185" s="111">
        <v>0</v>
      </c>
      <c r="H185" s="110" t="s">
        <v>221</v>
      </c>
      <c r="I185" s="111">
        <v>0</v>
      </c>
      <c r="J185" s="111">
        <v>0</v>
      </c>
      <c r="K185" s="111">
        <v>0</v>
      </c>
      <c r="L185" s="111">
        <v>0</v>
      </c>
      <c r="M185" s="110"/>
      <c r="N185" s="111">
        <v>0</v>
      </c>
      <c r="O185" s="111">
        <v>0</v>
      </c>
      <c r="P185" s="111">
        <v>0</v>
      </c>
      <c r="Q185" s="110"/>
      <c r="R185" s="111">
        <v>0</v>
      </c>
      <c r="S185" s="111">
        <v>0</v>
      </c>
      <c r="T185" s="111">
        <v>0</v>
      </c>
      <c r="U185" s="110"/>
      <c r="V185" s="110"/>
      <c r="W185" s="110"/>
      <c r="X185" s="111">
        <v>0</v>
      </c>
      <c r="Y185" s="110"/>
      <c r="Z185" s="111">
        <v>0</v>
      </c>
      <c r="AA185" s="110"/>
      <c r="AB185" s="111">
        <v>0</v>
      </c>
      <c r="AC185" s="111">
        <v>0</v>
      </c>
      <c r="AD185" s="111">
        <v>0</v>
      </c>
      <c r="AE185" s="110"/>
      <c r="AF185" s="110"/>
      <c r="AG185" s="110"/>
      <c r="AH185" s="110"/>
      <c r="AI185" s="110"/>
      <c r="AJ185" s="110"/>
      <c r="AK185" s="111">
        <v>0</v>
      </c>
      <c r="AL185" s="111">
        <v>0</v>
      </c>
      <c r="AM185" s="110"/>
      <c r="AN185" s="110"/>
      <c r="AO185" s="111">
        <v>0</v>
      </c>
      <c r="AP185" s="110"/>
      <c r="AQ185" s="110" t="s">
        <v>221</v>
      </c>
      <c r="AR185" s="111">
        <v>0</v>
      </c>
      <c r="AS185" s="110"/>
      <c r="AT185" s="111">
        <v>0</v>
      </c>
      <c r="AU185" s="110"/>
      <c r="AV185" s="111">
        <v>0</v>
      </c>
      <c r="AW185" s="110" t="s">
        <v>221</v>
      </c>
      <c r="AX185" s="110"/>
      <c r="AY185" s="111">
        <v>0</v>
      </c>
      <c r="AZ185" s="110"/>
      <c r="BA185" s="111">
        <v>0</v>
      </c>
      <c r="BB185" s="111">
        <v>0</v>
      </c>
      <c r="BC185" s="111">
        <v>0</v>
      </c>
      <c r="BD185" s="110" t="s">
        <v>221</v>
      </c>
      <c r="BE185" s="111">
        <v>0</v>
      </c>
      <c r="BF185" s="111">
        <v>0</v>
      </c>
      <c r="BG185" s="110"/>
      <c r="BH185" s="111">
        <v>0</v>
      </c>
      <c r="BI185" s="111">
        <v>0</v>
      </c>
      <c r="BJ185" s="110"/>
      <c r="BK185" s="111">
        <v>0</v>
      </c>
      <c r="BL185" s="111">
        <v>0</v>
      </c>
      <c r="BM185" s="111">
        <v>0</v>
      </c>
    </row>
    <row r="186" spans="1:65" ht="28.5" customHeight="1">
      <c r="A186" s="108" t="s">
        <v>328</v>
      </c>
      <c r="B186" s="108"/>
      <c r="C186" s="109">
        <v>0</v>
      </c>
      <c r="D186" s="108"/>
      <c r="E186" s="109">
        <v>0</v>
      </c>
      <c r="F186" s="109">
        <v>86.929559999999995</v>
      </c>
      <c r="G186" s="109">
        <v>0</v>
      </c>
      <c r="H186" s="108" t="s">
        <v>221</v>
      </c>
      <c r="I186" s="109">
        <v>0</v>
      </c>
      <c r="J186" s="109">
        <v>0</v>
      </c>
      <c r="K186" s="109">
        <v>0</v>
      </c>
      <c r="L186" s="109">
        <v>0</v>
      </c>
      <c r="M186" s="109">
        <v>0</v>
      </c>
      <c r="N186" s="109">
        <v>0</v>
      </c>
      <c r="O186" s="109">
        <v>0</v>
      </c>
      <c r="P186" s="109">
        <v>0</v>
      </c>
      <c r="Q186" s="108" t="s">
        <v>221</v>
      </c>
      <c r="R186" s="109">
        <v>0</v>
      </c>
      <c r="S186" s="109">
        <v>0</v>
      </c>
      <c r="T186" s="109">
        <v>0</v>
      </c>
      <c r="U186" s="108"/>
      <c r="V186" s="109">
        <v>0</v>
      </c>
      <c r="W186" s="108"/>
      <c r="X186" s="109">
        <v>0</v>
      </c>
      <c r="Y186" s="109">
        <v>0</v>
      </c>
      <c r="Z186" s="109">
        <v>1.3649713506000001</v>
      </c>
      <c r="AA186" s="108" t="s">
        <v>221</v>
      </c>
      <c r="AB186" s="109">
        <v>0</v>
      </c>
      <c r="AC186" s="109">
        <v>0</v>
      </c>
      <c r="AD186" s="109">
        <v>0</v>
      </c>
      <c r="AE186" s="108"/>
      <c r="AF186" s="108"/>
      <c r="AG186" s="108"/>
      <c r="AH186" s="108"/>
      <c r="AI186" s="108"/>
      <c r="AJ186" s="109">
        <v>4.84</v>
      </c>
      <c r="AK186" s="109">
        <v>0</v>
      </c>
      <c r="AL186" s="109">
        <v>0</v>
      </c>
      <c r="AM186" s="109">
        <v>0</v>
      </c>
      <c r="AN186" s="108"/>
      <c r="AO186" s="109">
        <v>0</v>
      </c>
      <c r="AP186" s="109">
        <v>0</v>
      </c>
      <c r="AQ186" s="108" t="s">
        <v>221</v>
      </c>
      <c r="AR186" s="109">
        <v>0</v>
      </c>
      <c r="AS186" s="109">
        <v>0</v>
      </c>
      <c r="AT186" s="109">
        <v>0</v>
      </c>
      <c r="AU186" s="109">
        <v>0</v>
      </c>
      <c r="AV186" s="109">
        <v>0</v>
      </c>
      <c r="AW186" s="108"/>
      <c r="AX186" s="108"/>
      <c r="AY186" s="109">
        <v>0</v>
      </c>
      <c r="AZ186" s="108" t="s">
        <v>221</v>
      </c>
      <c r="BA186" s="109">
        <v>0</v>
      </c>
      <c r="BB186" s="109">
        <v>0</v>
      </c>
      <c r="BC186" s="108" t="s">
        <v>221</v>
      </c>
      <c r="BD186" s="108" t="s">
        <v>221</v>
      </c>
      <c r="BE186" s="109">
        <v>0</v>
      </c>
      <c r="BF186" s="109">
        <v>0</v>
      </c>
      <c r="BG186" s="108"/>
      <c r="BH186" s="109">
        <v>88.294531350599996</v>
      </c>
      <c r="BI186" s="109">
        <v>0</v>
      </c>
      <c r="BJ186" s="108"/>
      <c r="BK186" s="109">
        <v>0</v>
      </c>
      <c r="BL186" s="109">
        <v>4.84</v>
      </c>
      <c r="BM186" s="109">
        <v>93.1345313506</v>
      </c>
    </row>
    <row r="187" spans="1:65" ht="18.75" customHeight="1">
      <c r="A187" s="108" t="s">
        <v>329</v>
      </c>
      <c r="B187" s="110"/>
      <c r="C187" s="110" t="s">
        <v>221</v>
      </c>
      <c r="D187" s="110"/>
      <c r="E187" s="111">
        <v>0</v>
      </c>
      <c r="F187" s="110"/>
      <c r="G187" s="111">
        <v>0</v>
      </c>
      <c r="H187" s="110" t="s">
        <v>221</v>
      </c>
      <c r="I187" s="111">
        <v>0</v>
      </c>
      <c r="J187" s="111">
        <v>0</v>
      </c>
      <c r="K187" s="111">
        <v>0</v>
      </c>
      <c r="L187" s="111">
        <v>0</v>
      </c>
      <c r="M187" s="111">
        <v>0</v>
      </c>
      <c r="N187" s="111">
        <v>0</v>
      </c>
      <c r="O187" s="111">
        <v>0</v>
      </c>
      <c r="P187" s="111">
        <v>0</v>
      </c>
      <c r="Q187" s="110" t="s">
        <v>221</v>
      </c>
      <c r="R187" s="110" t="s">
        <v>221</v>
      </c>
      <c r="S187" s="111">
        <v>0</v>
      </c>
      <c r="T187" s="111">
        <v>0</v>
      </c>
      <c r="U187" s="110"/>
      <c r="V187" s="111">
        <v>0</v>
      </c>
      <c r="W187" s="110"/>
      <c r="X187" s="111">
        <v>0</v>
      </c>
      <c r="Y187" s="111">
        <v>0</v>
      </c>
      <c r="Z187" s="111">
        <v>269.189693514</v>
      </c>
      <c r="AA187" s="110"/>
      <c r="AB187" s="111">
        <v>0</v>
      </c>
      <c r="AC187" s="111">
        <v>0</v>
      </c>
      <c r="AD187" s="111">
        <v>0</v>
      </c>
      <c r="AE187" s="110"/>
      <c r="AF187" s="110"/>
      <c r="AG187" s="110"/>
      <c r="AH187" s="110"/>
      <c r="AI187" s="110"/>
      <c r="AJ187" s="110"/>
      <c r="AK187" s="111">
        <v>0</v>
      </c>
      <c r="AL187" s="111">
        <v>0</v>
      </c>
      <c r="AM187" s="111">
        <v>0</v>
      </c>
      <c r="AN187" s="110"/>
      <c r="AO187" s="111">
        <v>0</v>
      </c>
      <c r="AP187" s="111">
        <v>0</v>
      </c>
      <c r="AQ187" s="110" t="s">
        <v>221</v>
      </c>
      <c r="AR187" s="111">
        <v>2.8652568916289999E-3</v>
      </c>
      <c r="AS187" s="111">
        <v>0</v>
      </c>
      <c r="AT187" s="111">
        <v>0</v>
      </c>
      <c r="AU187" s="111">
        <v>0</v>
      </c>
      <c r="AV187" s="111">
        <v>0</v>
      </c>
      <c r="AW187" s="110" t="s">
        <v>221</v>
      </c>
      <c r="AX187" s="110"/>
      <c r="AY187" s="111">
        <v>0</v>
      </c>
      <c r="AZ187" s="110" t="s">
        <v>221</v>
      </c>
      <c r="BA187" s="111">
        <v>0</v>
      </c>
      <c r="BB187" s="111">
        <v>0</v>
      </c>
      <c r="BC187" s="111">
        <v>0</v>
      </c>
      <c r="BD187" s="110" t="s">
        <v>221</v>
      </c>
      <c r="BE187" s="111">
        <v>0</v>
      </c>
      <c r="BF187" s="111">
        <v>0</v>
      </c>
      <c r="BG187" s="110"/>
      <c r="BH187" s="111">
        <v>269.19255877089199</v>
      </c>
      <c r="BI187" s="111">
        <v>0</v>
      </c>
      <c r="BJ187" s="110"/>
      <c r="BK187" s="111">
        <v>0</v>
      </c>
      <c r="BL187" s="111">
        <v>0</v>
      </c>
      <c r="BM187" s="111">
        <v>269.19255877089199</v>
      </c>
    </row>
    <row r="188" spans="1:65" ht="18.75" customHeight="1">
      <c r="A188" s="108" t="s">
        <v>330</v>
      </c>
      <c r="B188" s="108"/>
      <c r="C188" s="109">
        <v>0</v>
      </c>
      <c r="D188" s="108"/>
      <c r="E188" s="109">
        <v>0</v>
      </c>
      <c r="F188" s="108"/>
      <c r="G188" s="109">
        <v>0</v>
      </c>
      <c r="H188" s="108" t="s">
        <v>221</v>
      </c>
      <c r="I188" s="109">
        <v>0</v>
      </c>
      <c r="J188" s="109">
        <v>0</v>
      </c>
      <c r="K188" s="109">
        <v>0</v>
      </c>
      <c r="L188" s="109">
        <v>0</v>
      </c>
      <c r="M188" s="109">
        <v>0</v>
      </c>
      <c r="N188" s="109">
        <v>0</v>
      </c>
      <c r="O188" s="109">
        <v>0</v>
      </c>
      <c r="P188" s="109">
        <v>0</v>
      </c>
      <c r="Q188" s="108"/>
      <c r="R188" s="109">
        <v>0</v>
      </c>
      <c r="S188" s="109">
        <v>0</v>
      </c>
      <c r="T188" s="109">
        <v>0</v>
      </c>
      <c r="U188" s="108"/>
      <c r="V188" s="109">
        <v>0</v>
      </c>
      <c r="W188" s="108"/>
      <c r="X188" s="109">
        <v>0</v>
      </c>
      <c r="Y188" s="109">
        <v>0</v>
      </c>
      <c r="Z188" s="109">
        <v>0</v>
      </c>
      <c r="AA188" s="108"/>
      <c r="AB188" s="109">
        <v>0</v>
      </c>
      <c r="AC188" s="109">
        <v>0</v>
      </c>
      <c r="AD188" s="109">
        <v>0</v>
      </c>
      <c r="AE188" s="108"/>
      <c r="AF188" s="108"/>
      <c r="AG188" s="108"/>
      <c r="AH188" s="108"/>
      <c r="AI188" s="108"/>
      <c r="AJ188" s="108"/>
      <c r="AK188" s="109">
        <v>0</v>
      </c>
      <c r="AL188" s="109">
        <v>0</v>
      </c>
      <c r="AM188" s="109">
        <v>0</v>
      </c>
      <c r="AN188" s="108"/>
      <c r="AO188" s="109">
        <v>0</v>
      </c>
      <c r="AP188" s="109">
        <v>0</v>
      </c>
      <c r="AQ188" s="108" t="s">
        <v>221</v>
      </c>
      <c r="AR188" s="109">
        <v>0</v>
      </c>
      <c r="AS188" s="109">
        <v>0</v>
      </c>
      <c r="AT188" s="109">
        <v>0</v>
      </c>
      <c r="AU188" s="109">
        <v>0</v>
      </c>
      <c r="AV188" s="109">
        <v>0</v>
      </c>
      <c r="AW188" s="108" t="s">
        <v>221</v>
      </c>
      <c r="AX188" s="108"/>
      <c r="AY188" s="109">
        <v>0</v>
      </c>
      <c r="AZ188" s="108" t="s">
        <v>221</v>
      </c>
      <c r="BA188" s="109">
        <v>0</v>
      </c>
      <c r="BB188" s="109">
        <v>0</v>
      </c>
      <c r="BC188" s="109">
        <v>0</v>
      </c>
      <c r="BD188" s="108" t="s">
        <v>221</v>
      </c>
      <c r="BE188" s="109">
        <v>0</v>
      </c>
      <c r="BF188" s="109">
        <v>0</v>
      </c>
      <c r="BG188" s="108"/>
      <c r="BH188" s="109">
        <v>0</v>
      </c>
      <c r="BI188" s="109">
        <v>0</v>
      </c>
      <c r="BJ188" s="108"/>
      <c r="BK188" s="109">
        <v>0</v>
      </c>
      <c r="BL188" s="109">
        <v>0</v>
      </c>
      <c r="BM188" s="109">
        <v>0</v>
      </c>
    </row>
    <row r="189" spans="1:65" ht="18.75" customHeight="1">
      <c r="A189" s="108" t="s">
        <v>331</v>
      </c>
      <c r="B189" s="110"/>
      <c r="C189" s="111">
        <v>38.851199999999999</v>
      </c>
      <c r="D189" s="110"/>
      <c r="E189" s="111">
        <v>0</v>
      </c>
      <c r="F189" s="111">
        <v>26.467379999999999</v>
      </c>
      <c r="G189" s="111">
        <v>0.61870650999999999</v>
      </c>
      <c r="H189" s="110" t="s">
        <v>221</v>
      </c>
      <c r="I189" s="111">
        <v>0</v>
      </c>
      <c r="J189" s="111">
        <v>0</v>
      </c>
      <c r="K189" s="111">
        <v>0</v>
      </c>
      <c r="L189" s="110" t="s">
        <v>221</v>
      </c>
      <c r="M189" s="110" t="s">
        <v>221</v>
      </c>
      <c r="N189" s="111">
        <v>111.41242199496899</v>
      </c>
      <c r="O189" s="111">
        <v>0</v>
      </c>
      <c r="P189" s="110" t="s">
        <v>221</v>
      </c>
      <c r="Q189" s="111">
        <v>919.15199371224105</v>
      </c>
      <c r="R189" s="111">
        <v>1124.2565999999999</v>
      </c>
      <c r="S189" s="111">
        <v>0</v>
      </c>
      <c r="T189" s="111">
        <v>0</v>
      </c>
      <c r="U189" s="110"/>
      <c r="V189" s="111">
        <v>0</v>
      </c>
      <c r="W189" s="110"/>
      <c r="X189" s="111">
        <v>26.369184371126501</v>
      </c>
      <c r="Y189" s="110" t="s">
        <v>221</v>
      </c>
      <c r="Z189" s="111">
        <v>190.8847891044</v>
      </c>
      <c r="AA189" s="111">
        <v>702.00596816976099</v>
      </c>
      <c r="AB189" s="111">
        <v>0</v>
      </c>
      <c r="AC189" s="111">
        <v>1130.4382869999999</v>
      </c>
      <c r="AD189" s="111">
        <v>0</v>
      </c>
      <c r="AE189" s="111">
        <v>1107.9572472677601</v>
      </c>
      <c r="AF189" s="110"/>
      <c r="AG189" s="110"/>
      <c r="AH189" s="110"/>
      <c r="AI189" s="110" t="s">
        <v>221</v>
      </c>
      <c r="AJ189" s="111">
        <v>48.510469999999998</v>
      </c>
      <c r="AK189" s="111">
        <v>0</v>
      </c>
      <c r="AL189" s="111">
        <v>0</v>
      </c>
      <c r="AM189" s="111">
        <v>773.62451999999996</v>
      </c>
      <c r="AN189" s="110"/>
      <c r="AO189" s="110" t="s">
        <v>221</v>
      </c>
      <c r="AP189" s="111">
        <v>0.85538321167883202</v>
      </c>
      <c r="AQ189" s="110" t="s">
        <v>221</v>
      </c>
      <c r="AR189" s="111">
        <v>1.9480000000000001E-2</v>
      </c>
      <c r="AS189" s="111">
        <v>0</v>
      </c>
      <c r="AT189" s="111">
        <v>0</v>
      </c>
      <c r="AU189" s="111">
        <v>0.1505484</v>
      </c>
      <c r="AV189" s="111">
        <v>0</v>
      </c>
      <c r="AW189" s="110" t="s">
        <v>221</v>
      </c>
      <c r="AX189" s="110"/>
      <c r="AY189" s="111">
        <v>180.699532094202</v>
      </c>
      <c r="AZ189" s="111">
        <v>490.442826812254</v>
      </c>
      <c r="BA189" s="111">
        <v>111.05424775515699</v>
      </c>
      <c r="BB189" s="111">
        <v>20</v>
      </c>
      <c r="BC189" s="110" t="s">
        <v>221</v>
      </c>
      <c r="BD189" s="111">
        <v>1292</v>
      </c>
      <c r="BE189" s="111">
        <v>137.42343212628401</v>
      </c>
      <c r="BF189" s="111">
        <v>1832.44425516976</v>
      </c>
      <c r="BG189" s="111">
        <v>1107.9572472677601</v>
      </c>
      <c r="BH189" s="111">
        <v>3876.8166753297401</v>
      </c>
      <c r="BI189" s="111">
        <v>1292</v>
      </c>
      <c r="BJ189" s="110"/>
      <c r="BK189" s="111">
        <v>0.61870650999999999</v>
      </c>
      <c r="BL189" s="111">
        <v>48.510469999999998</v>
      </c>
      <c r="BM189" s="111">
        <v>8295.7707864035492</v>
      </c>
    </row>
    <row r="190" spans="1:65" ht="18.75" customHeight="1">
      <c r="A190" s="108" t="s">
        <v>332</v>
      </c>
      <c r="B190" s="108"/>
      <c r="C190" s="109">
        <v>0</v>
      </c>
      <c r="D190" s="108"/>
      <c r="E190" s="109">
        <v>0</v>
      </c>
      <c r="F190" s="109">
        <v>0</v>
      </c>
      <c r="G190" s="109">
        <v>0</v>
      </c>
      <c r="H190" s="108" t="s">
        <v>221</v>
      </c>
      <c r="I190" s="109">
        <v>0</v>
      </c>
      <c r="J190" s="109">
        <v>0</v>
      </c>
      <c r="K190" s="109">
        <v>0</v>
      </c>
      <c r="L190" s="109">
        <v>0</v>
      </c>
      <c r="M190" s="109">
        <v>0</v>
      </c>
      <c r="N190" s="109">
        <v>1.96033587087921</v>
      </c>
      <c r="O190" s="109">
        <v>0</v>
      </c>
      <c r="P190" s="108" t="s">
        <v>221</v>
      </c>
      <c r="Q190" s="109">
        <v>190.86435173142101</v>
      </c>
      <c r="R190" s="108" t="s">
        <v>221</v>
      </c>
      <c r="S190" s="109">
        <v>0</v>
      </c>
      <c r="T190" s="109">
        <v>0</v>
      </c>
      <c r="U190" s="108"/>
      <c r="V190" s="109">
        <v>0</v>
      </c>
      <c r="W190" s="108"/>
      <c r="X190" s="109">
        <v>0</v>
      </c>
      <c r="Y190" s="109">
        <v>0</v>
      </c>
      <c r="Z190" s="109">
        <v>2.7102609261000001</v>
      </c>
      <c r="AA190" s="108"/>
      <c r="AB190" s="109">
        <v>0</v>
      </c>
      <c r="AC190" s="109">
        <v>0.1</v>
      </c>
      <c r="AD190" s="109">
        <v>0</v>
      </c>
      <c r="AE190" s="108"/>
      <c r="AF190" s="108"/>
      <c r="AG190" s="108"/>
      <c r="AH190" s="108"/>
      <c r="AI190" s="108"/>
      <c r="AJ190" s="109">
        <v>77.952917184335007</v>
      </c>
      <c r="AK190" s="109">
        <v>0</v>
      </c>
      <c r="AL190" s="109">
        <v>0</v>
      </c>
      <c r="AM190" s="109">
        <v>4.2493499999999997</v>
      </c>
      <c r="AN190" s="108"/>
      <c r="AO190" s="109">
        <v>0</v>
      </c>
      <c r="AP190" s="109">
        <v>13.9142335766423</v>
      </c>
      <c r="AQ190" s="108" t="s">
        <v>221</v>
      </c>
      <c r="AR190" s="109">
        <v>0</v>
      </c>
      <c r="AS190" s="109">
        <v>0</v>
      </c>
      <c r="AT190" s="109">
        <v>0</v>
      </c>
      <c r="AU190" s="109">
        <v>0</v>
      </c>
      <c r="AV190" s="109">
        <v>0</v>
      </c>
      <c r="AW190" s="108" t="s">
        <v>221</v>
      </c>
      <c r="AX190" s="108"/>
      <c r="AY190" s="108" t="s">
        <v>221</v>
      </c>
      <c r="AZ190" s="108" t="s">
        <v>221</v>
      </c>
      <c r="BA190" s="109">
        <v>0</v>
      </c>
      <c r="BB190" s="109">
        <v>0</v>
      </c>
      <c r="BC190" s="108" t="s">
        <v>221</v>
      </c>
      <c r="BD190" s="108" t="s">
        <v>221</v>
      </c>
      <c r="BE190" s="109">
        <v>0</v>
      </c>
      <c r="BF190" s="109">
        <v>0.1</v>
      </c>
      <c r="BG190" s="108"/>
      <c r="BH190" s="109">
        <v>213.698532105043</v>
      </c>
      <c r="BI190" s="109">
        <v>0</v>
      </c>
      <c r="BJ190" s="108"/>
      <c r="BK190" s="109">
        <v>0</v>
      </c>
      <c r="BL190" s="109">
        <v>77.952917184335007</v>
      </c>
      <c r="BM190" s="109">
        <v>291.751449289378</v>
      </c>
    </row>
    <row r="191" spans="1:65" ht="18.75" customHeight="1">
      <c r="A191" s="108" t="s">
        <v>194</v>
      </c>
      <c r="B191" s="110"/>
      <c r="C191" s="111">
        <v>199.11240000000001</v>
      </c>
      <c r="D191" s="110"/>
      <c r="E191" s="111">
        <v>0</v>
      </c>
      <c r="F191" s="111">
        <v>2.91384</v>
      </c>
      <c r="G191" s="111">
        <v>9.4979999999999995E-2</v>
      </c>
      <c r="H191" s="110" t="s">
        <v>221</v>
      </c>
      <c r="I191" s="111">
        <v>0</v>
      </c>
      <c r="J191" s="111">
        <v>0</v>
      </c>
      <c r="K191" s="111">
        <v>93.201633253603703</v>
      </c>
      <c r="L191" s="110" t="s">
        <v>221</v>
      </c>
      <c r="M191" s="110" t="s">
        <v>221</v>
      </c>
      <c r="N191" s="111">
        <v>42.964027836769397</v>
      </c>
      <c r="O191" s="110" t="s">
        <v>221</v>
      </c>
      <c r="P191" s="110" t="s">
        <v>221</v>
      </c>
      <c r="Q191" s="111">
        <v>75.216388219548193</v>
      </c>
      <c r="R191" s="111">
        <v>320.5224</v>
      </c>
      <c r="S191" s="111">
        <v>97.669869827400007</v>
      </c>
      <c r="T191" s="111">
        <v>0</v>
      </c>
      <c r="U191" s="110"/>
      <c r="V191" s="111">
        <v>52.823466985682899</v>
      </c>
      <c r="W191" s="110"/>
      <c r="X191" s="111">
        <v>9.4739584566921706E-2</v>
      </c>
      <c r="Y191" s="111">
        <v>0</v>
      </c>
      <c r="Z191" s="111">
        <v>298.91374864379998</v>
      </c>
      <c r="AA191" s="110"/>
      <c r="AB191" s="111">
        <v>0</v>
      </c>
      <c r="AC191" s="111">
        <v>0</v>
      </c>
      <c r="AD191" s="111">
        <v>0</v>
      </c>
      <c r="AE191" s="110"/>
      <c r="AF191" s="110"/>
      <c r="AG191" s="110" t="s">
        <v>221</v>
      </c>
      <c r="AH191" s="111">
        <v>32.040697169893399</v>
      </c>
      <c r="AI191" s="110" t="s">
        <v>221</v>
      </c>
      <c r="AJ191" s="110"/>
      <c r="AK191" s="111">
        <v>0</v>
      </c>
      <c r="AL191" s="111">
        <v>0</v>
      </c>
      <c r="AM191" s="111">
        <v>917.00972999999999</v>
      </c>
      <c r="AN191" s="110"/>
      <c r="AO191" s="111">
        <v>0</v>
      </c>
      <c r="AP191" s="111">
        <v>51.8362226277372</v>
      </c>
      <c r="AQ191" s="110" t="s">
        <v>221</v>
      </c>
      <c r="AR191" s="111">
        <v>495.13870660337102</v>
      </c>
      <c r="AS191" s="110"/>
      <c r="AT191" s="111">
        <v>2.1853799999999999</v>
      </c>
      <c r="AU191" s="111">
        <v>576.29320470000005</v>
      </c>
      <c r="AV191" s="111">
        <v>0</v>
      </c>
      <c r="AW191" s="110" t="s">
        <v>221</v>
      </c>
      <c r="AX191" s="110"/>
      <c r="AY191" s="110" t="s">
        <v>221</v>
      </c>
      <c r="AZ191" s="110" t="s">
        <v>221</v>
      </c>
      <c r="BA191" s="111">
        <v>0</v>
      </c>
      <c r="BB191" s="111">
        <v>9</v>
      </c>
      <c r="BC191" s="111">
        <v>291.86959999999999</v>
      </c>
      <c r="BD191" s="110" t="s">
        <v>221</v>
      </c>
      <c r="BE191" s="111">
        <v>9.4739584566921706E-2</v>
      </c>
      <c r="BF191" s="111">
        <v>0</v>
      </c>
      <c r="BG191" s="110"/>
      <c r="BH191" s="111">
        <v>3558.7113158678098</v>
      </c>
      <c r="BI191" s="111">
        <v>0</v>
      </c>
      <c r="BJ191" s="110"/>
      <c r="BK191" s="111">
        <v>9.4979999999999995E-2</v>
      </c>
      <c r="BL191" s="111">
        <v>0</v>
      </c>
      <c r="BM191" s="111">
        <v>3558.9010354523698</v>
      </c>
    </row>
    <row r="192" spans="1:65" ht="18.75" customHeight="1">
      <c r="A192" s="108" t="s">
        <v>195</v>
      </c>
      <c r="B192" s="108"/>
      <c r="C192" s="108" t="s">
        <v>221</v>
      </c>
      <c r="D192" s="108"/>
      <c r="E192" s="109">
        <v>0</v>
      </c>
      <c r="F192" s="109">
        <v>7.7702400000000003</v>
      </c>
      <c r="G192" s="109">
        <v>0</v>
      </c>
      <c r="H192" s="108" t="s">
        <v>221</v>
      </c>
      <c r="I192" s="109">
        <v>0</v>
      </c>
      <c r="J192" s="109">
        <v>0</v>
      </c>
      <c r="K192" s="109">
        <v>0</v>
      </c>
      <c r="L192" s="109">
        <v>0</v>
      </c>
      <c r="M192" s="109">
        <v>0</v>
      </c>
      <c r="N192" s="109">
        <v>0</v>
      </c>
      <c r="O192" s="109">
        <v>0</v>
      </c>
      <c r="P192" s="109">
        <v>0</v>
      </c>
      <c r="Q192" s="109">
        <v>31.6601779716</v>
      </c>
      <c r="R192" s="109">
        <v>0</v>
      </c>
      <c r="S192" s="109">
        <v>0</v>
      </c>
      <c r="T192" s="109">
        <v>0</v>
      </c>
      <c r="U192" s="108"/>
      <c r="V192" s="109">
        <v>0</v>
      </c>
      <c r="W192" s="108"/>
      <c r="X192" s="109">
        <v>0</v>
      </c>
      <c r="Y192" s="109">
        <v>0</v>
      </c>
      <c r="Z192" s="109">
        <v>2.7090310428</v>
      </c>
      <c r="AA192" s="108"/>
      <c r="AB192" s="109">
        <v>0</v>
      </c>
      <c r="AC192" s="109">
        <v>0</v>
      </c>
      <c r="AD192" s="109">
        <v>0</v>
      </c>
      <c r="AE192" s="108"/>
      <c r="AF192" s="108"/>
      <c r="AG192" s="108"/>
      <c r="AH192" s="108"/>
      <c r="AI192" s="108"/>
      <c r="AJ192" s="109">
        <v>26.7151414</v>
      </c>
      <c r="AK192" s="109">
        <v>0</v>
      </c>
      <c r="AL192" s="109">
        <v>0</v>
      </c>
      <c r="AM192" s="109">
        <v>4.1279399999999997</v>
      </c>
      <c r="AN192" s="108"/>
      <c r="AO192" s="109">
        <v>0</v>
      </c>
      <c r="AP192" s="109">
        <v>0</v>
      </c>
      <c r="AQ192" s="108" t="s">
        <v>221</v>
      </c>
      <c r="AR192" s="109">
        <v>21.3888764588961</v>
      </c>
      <c r="AS192" s="109">
        <v>0</v>
      </c>
      <c r="AT192" s="109">
        <v>0</v>
      </c>
      <c r="AU192" s="109">
        <v>0</v>
      </c>
      <c r="AV192" s="109">
        <v>0.43174350981568899</v>
      </c>
      <c r="AW192" s="108" t="s">
        <v>221</v>
      </c>
      <c r="AX192" s="108"/>
      <c r="AY192" s="109">
        <v>0</v>
      </c>
      <c r="AZ192" s="108" t="s">
        <v>221</v>
      </c>
      <c r="BA192" s="109">
        <v>59.565244190000001</v>
      </c>
      <c r="BB192" s="109">
        <v>0</v>
      </c>
      <c r="BC192" s="108" t="s">
        <v>221</v>
      </c>
      <c r="BD192" s="108" t="s">
        <v>221</v>
      </c>
      <c r="BE192" s="109">
        <v>59.565244190000001</v>
      </c>
      <c r="BF192" s="109">
        <v>0</v>
      </c>
      <c r="BG192" s="108"/>
      <c r="BH192" s="109">
        <v>67.656265473296102</v>
      </c>
      <c r="BI192" s="109">
        <v>0</v>
      </c>
      <c r="BJ192" s="108"/>
      <c r="BK192" s="109">
        <v>0</v>
      </c>
      <c r="BL192" s="109">
        <v>27.1468849098157</v>
      </c>
      <c r="BM192" s="109">
        <v>154.368394573112</v>
      </c>
    </row>
    <row r="193" spans="1:65" ht="18.75" customHeight="1">
      <c r="A193" s="108" t="s">
        <v>333</v>
      </c>
      <c r="B193" s="110"/>
      <c r="C193" s="111">
        <v>0</v>
      </c>
      <c r="D193" s="110"/>
      <c r="E193" s="111">
        <v>0</v>
      </c>
      <c r="F193" s="110"/>
      <c r="G193" s="111">
        <v>0</v>
      </c>
      <c r="H193" s="110" t="s">
        <v>221</v>
      </c>
      <c r="I193" s="111">
        <v>0</v>
      </c>
      <c r="J193" s="111">
        <v>0</v>
      </c>
      <c r="K193" s="111">
        <v>0</v>
      </c>
      <c r="L193" s="111">
        <v>0</v>
      </c>
      <c r="M193" s="111">
        <v>0</v>
      </c>
      <c r="N193" s="111">
        <v>5.2275623223445598</v>
      </c>
      <c r="O193" s="111">
        <v>0</v>
      </c>
      <c r="P193" s="111">
        <v>0</v>
      </c>
      <c r="Q193" s="110" t="s">
        <v>221</v>
      </c>
      <c r="R193" s="111">
        <v>1.2141</v>
      </c>
      <c r="S193" s="111">
        <v>0</v>
      </c>
      <c r="T193" s="111">
        <v>0</v>
      </c>
      <c r="U193" s="110"/>
      <c r="V193" s="111">
        <v>3.8745031451395098E-3</v>
      </c>
      <c r="W193" s="110"/>
      <c r="X193" s="111">
        <v>0</v>
      </c>
      <c r="Y193" s="111">
        <v>0</v>
      </c>
      <c r="Z193" s="111">
        <v>8.7040638009000002</v>
      </c>
      <c r="AA193" s="110"/>
      <c r="AB193" s="111">
        <v>0</v>
      </c>
      <c r="AC193" s="111">
        <v>0</v>
      </c>
      <c r="AD193" s="111">
        <v>0</v>
      </c>
      <c r="AE193" s="110"/>
      <c r="AF193" s="110"/>
      <c r="AG193" s="110"/>
      <c r="AH193" s="110"/>
      <c r="AI193" s="110"/>
      <c r="AJ193" s="111">
        <v>12.87</v>
      </c>
      <c r="AK193" s="111">
        <v>0</v>
      </c>
      <c r="AL193" s="111">
        <v>0</v>
      </c>
      <c r="AM193" s="110" t="s">
        <v>221</v>
      </c>
      <c r="AN193" s="110"/>
      <c r="AO193" s="111">
        <v>0</v>
      </c>
      <c r="AP193" s="111">
        <v>0</v>
      </c>
      <c r="AQ193" s="110" t="s">
        <v>221</v>
      </c>
      <c r="AR193" s="111">
        <v>5.985E-2</v>
      </c>
      <c r="AS193" s="111">
        <v>0</v>
      </c>
      <c r="AT193" s="111">
        <v>0</v>
      </c>
      <c r="AU193" s="111">
        <v>0</v>
      </c>
      <c r="AV193" s="111">
        <v>0</v>
      </c>
      <c r="AW193" s="110" t="s">
        <v>221</v>
      </c>
      <c r="AX193" s="110"/>
      <c r="AY193" s="111">
        <v>0</v>
      </c>
      <c r="AZ193" s="110" t="s">
        <v>221</v>
      </c>
      <c r="BA193" s="111">
        <v>0</v>
      </c>
      <c r="BB193" s="111">
        <v>0</v>
      </c>
      <c r="BC193" s="110" t="s">
        <v>221</v>
      </c>
      <c r="BD193" s="110" t="s">
        <v>221</v>
      </c>
      <c r="BE193" s="111">
        <v>0</v>
      </c>
      <c r="BF193" s="111">
        <v>0</v>
      </c>
      <c r="BG193" s="110"/>
      <c r="BH193" s="111">
        <v>15.2094506263897</v>
      </c>
      <c r="BI193" s="111">
        <v>0</v>
      </c>
      <c r="BJ193" s="110"/>
      <c r="BK193" s="111">
        <v>0</v>
      </c>
      <c r="BL193" s="111">
        <v>12.87</v>
      </c>
      <c r="BM193" s="111">
        <v>28.079450626389701</v>
      </c>
    </row>
    <row r="194" spans="1:65" ht="18.75" customHeight="1">
      <c r="A194" s="108" t="s">
        <v>125</v>
      </c>
      <c r="B194" s="108"/>
      <c r="C194" s="109">
        <v>178.4727</v>
      </c>
      <c r="D194" s="109">
        <v>0.59</v>
      </c>
      <c r="E194" s="109">
        <v>0</v>
      </c>
      <c r="F194" s="109">
        <v>232.25733</v>
      </c>
      <c r="G194" s="109">
        <v>491.94555568999999</v>
      </c>
      <c r="H194" s="109">
        <v>2674.3601315195701</v>
      </c>
      <c r="I194" s="108" t="s">
        <v>221</v>
      </c>
      <c r="J194" s="109">
        <v>0</v>
      </c>
      <c r="K194" s="109">
        <v>0</v>
      </c>
      <c r="L194" s="108" t="s">
        <v>221</v>
      </c>
      <c r="M194" s="108" t="s">
        <v>221</v>
      </c>
      <c r="N194" s="109">
        <v>4017.54500604437</v>
      </c>
      <c r="O194" s="108" t="s">
        <v>221</v>
      </c>
      <c r="P194" s="109">
        <v>217.96737300000001</v>
      </c>
      <c r="Q194" s="109">
        <v>2522.0462395829099</v>
      </c>
      <c r="R194" s="109">
        <v>4262.7051000000001</v>
      </c>
      <c r="S194" s="109">
        <v>0</v>
      </c>
      <c r="T194" s="109">
        <v>0</v>
      </c>
      <c r="U194" s="108"/>
      <c r="V194" s="109">
        <v>0</v>
      </c>
      <c r="W194" s="109">
        <v>2.5301551977147398</v>
      </c>
      <c r="X194" s="109">
        <v>3987.6364842140201</v>
      </c>
      <c r="Y194" s="108" t="s">
        <v>221</v>
      </c>
      <c r="Z194" s="109">
        <v>240.1063177401</v>
      </c>
      <c r="AA194" s="109">
        <v>5131.9711538461497</v>
      </c>
      <c r="AB194" s="109">
        <v>0.64100000000000001</v>
      </c>
      <c r="AC194" s="109">
        <v>697.85832200000004</v>
      </c>
      <c r="AD194" s="109">
        <v>0</v>
      </c>
      <c r="AE194" s="108"/>
      <c r="AF194" s="108"/>
      <c r="AG194" s="108"/>
      <c r="AH194" s="108"/>
      <c r="AI194" s="108" t="s">
        <v>221</v>
      </c>
      <c r="AJ194" s="109">
        <v>9179.9538377339395</v>
      </c>
      <c r="AK194" s="109">
        <v>0</v>
      </c>
      <c r="AL194" s="109">
        <v>0</v>
      </c>
      <c r="AM194" s="109">
        <v>10222.236360000001</v>
      </c>
      <c r="AN194" s="109">
        <v>3.8214747169480798</v>
      </c>
      <c r="AO194" s="109">
        <v>277.48188358697399</v>
      </c>
      <c r="AP194" s="109">
        <v>91.440465328467099</v>
      </c>
      <c r="AQ194" s="108" t="s">
        <v>221</v>
      </c>
      <c r="AR194" s="109">
        <v>101.779839737269</v>
      </c>
      <c r="AS194" s="109">
        <v>0</v>
      </c>
      <c r="AT194" s="109">
        <v>0</v>
      </c>
      <c r="AU194" s="109">
        <v>0</v>
      </c>
      <c r="AV194" s="109">
        <v>22.4506625104158</v>
      </c>
      <c r="AW194" s="108" t="s">
        <v>221</v>
      </c>
      <c r="AX194" s="109">
        <v>0</v>
      </c>
      <c r="AY194" s="109">
        <v>355.58255564459802</v>
      </c>
      <c r="AZ194" s="109">
        <v>4107.3410170862398</v>
      </c>
      <c r="BA194" s="109">
        <v>3523.4901558892998</v>
      </c>
      <c r="BB194" s="109">
        <v>0</v>
      </c>
      <c r="BC194" s="109">
        <v>2736.0823999999998</v>
      </c>
      <c r="BD194" s="109">
        <v>16837</v>
      </c>
      <c r="BE194" s="109">
        <v>7793.6609984072402</v>
      </c>
      <c r="BF194" s="109">
        <v>8504.1896073657208</v>
      </c>
      <c r="BG194" s="108"/>
      <c r="BH194" s="109">
        <v>29288.092859361699</v>
      </c>
      <c r="BI194" s="109">
        <v>16837</v>
      </c>
      <c r="BJ194" s="108"/>
      <c r="BK194" s="109">
        <v>491.94555568999999</v>
      </c>
      <c r="BL194" s="109">
        <v>9202.40450024436</v>
      </c>
      <c r="BM194" s="109">
        <v>72117.293521069005</v>
      </c>
    </row>
    <row r="195" spans="1:65" ht="18.75" customHeight="1">
      <c r="A195" s="108" t="s">
        <v>334</v>
      </c>
      <c r="B195" s="110"/>
      <c r="C195" s="111">
        <v>0</v>
      </c>
      <c r="D195" s="110"/>
      <c r="E195" s="111">
        <v>0</v>
      </c>
      <c r="F195" s="110"/>
      <c r="G195" s="111">
        <v>0</v>
      </c>
      <c r="H195" s="110" t="s">
        <v>221</v>
      </c>
      <c r="I195" s="111">
        <v>0</v>
      </c>
      <c r="J195" s="111">
        <v>0</v>
      </c>
      <c r="K195" s="111">
        <v>0</v>
      </c>
      <c r="L195" s="111">
        <v>0</v>
      </c>
      <c r="M195" s="111">
        <v>0</v>
      </c>
      <c r="N195" s="111">
        <v>0</v>
      </c>
      <c r="O195" s="111">
        <v>0</v>
      </c>
      <c r="P195" s="111">
        <v>0</v>
      </c>
      <c r="Q195" s="110"/>
      <c r="R195" s="111">
        <v>0</v>
      </c>
      <c r="S195" s="111">
        <v>0</v>
      </c>
      <c r="T195" s="111">
        <v>0</v>
      </c>
      <c r="U195" s="110"/>
      <c r="V195" s="111">
        <v>0</v>
      </c>
      <c r="W195" s="110"/>
      <c r="X195" s="111">
        <v>0</v>
      </c>
      <c r="Y195" s="111">
        <v>0</v>
      </c>
      <c r="Z195" s="111">
        <v>0</v>
      </c>
      <c r="AA195" s="110"/>
      <c r="AB195" s="111">
        <v>0</v>
      </c>
      <c r="AC195" s="111">
        <v>0</v>
      </c>
      <c r="AD195" s="111">
        <v>0</v>
      </c>
      <c r="AE195" s="110"/>
      <c r="AF195" s="110"/>
      <c r="AG195" s="110"/>
      <c r="AH195" s="110"/>
      <c r="AI195" s="110"/>
      <c r="AJ195" s="110"/>
      <c r="AK195" s="111">
        <v>0</v>
      </c>
      <c r="AL195" s="111">
        <v>0</v>
      </c>
      <c r="AM195" s="110" t="s">
        <v>221</v>
      </c>
      <c r="AN195" s="110"/>
      <c r="AO195" s="111">
        <v>0</v>
      </c>
      <c r="AP195" s="111">
        <v>0</v>
      </c>
      <c r="AQ195" s="110" t="s">
        <v>221</v>
      </c>
      <c r="AR195" s="111">
        <v>0</v>
      </c>
      <c r="AS195" s="111">
        <v>0</v>
      </c>
      <c r="AT195" s="111">
        <v>0</v>
      </c>
      <c r="AU195" s="111">
        <v>0</v>
      </c>
      <c r="AV195" s="111">
        <v>0</v>
      </c>
      <c r="AW195" s="110"/>
      <c r="AX195" s="110"/>
      <c r="AY195" s="111">
        <v>0</v>
      </c>
      <c r="AZ195" s="110" t="s">
        <v>221</v>
      </c>
      <c r="BA195" s="111">
        <v>0</v>
      </c>
      <c r="BB195" s="111">
        <v>0</v>
      </c>
      <c r="BC195" s="111">
        <v>0</v>
      </c>
      <c r="BD195" s="110" t="s">
        <v>221</v>
      </c>
      <c r="BE195" s="111">
        <v>0</v>
      </c>
      <c r="BF195" s="111">
        <v>0</v>
      </c>
      <c r="BG195" s="110"/>
      <c r="BH195" s="111">
        <v>0</v>
      </c>
      <c r="BI195" s="111">
        <v>0</v>
      </c>
      <c r="BJ195" s="110"/>
      <c r="BK195" s="111">
        <v>0</v>
      </c>
      <c r="BL195" s="111">
        <v>0</v>
      </c>
      <c r="BM195" s="111">
        <v>0</v>
      </c>
    </row>
    <row r="196" spans="1:65" ht="18.75" customHeight="1">
      <c r="A196" s="108" t="s">
        <v>196</v>
      </c>
      <c r="B196" s="108"/>
      <c r="C196" s="109">
        <v>665.32680000000005</v>
      </c>
      <c r="D196" s="108"/>
      <c r="E196" s="109">
        <v>0</v>
      </c>
      <c r="F196" s="109">
        <v>292.35527999999999</v>
      </c>
      <c r="G196" s="109">
        <v>0.65439197000000005</v>
      </c>
      <c r="H196" s="108" t="s">
        <v>221</v>
      </c>
      <c r="I196" s="109">
        <v>0</v>
      </c>
      <c r="J196" s="109">
        <v>0</v>
      </c>
      <c r="K196" s="109">
        <v>0</v>
      </c>
      <c r="L196" s="108" t="s">
        <v>221</v>
      </c>
      <c r="M196" s="109">
        <v>295.750328457563</v>
      </c>
      <c r="N196" s="109">
        <v>73.675956480543704</v>
      </c>
      <c r="O196" s="108" t="s">
        <v>221</v>
      </c>
      <c r="P196" s="109">
        <v>90.231911999999994</v>
      </c>
      <c r="Q196" s="108" t="s">
        <v>221</v>
      </c>
      <c r="R196" s="109">
        <v>1402.2855</v>
      </c>
      <c r="S196" s="109">
        <v>9.7128000000000006E-2</v>
      </c>
      <c r="T196" s="109">
        <v>0</v>
      </c>
      <c r="U196" s="108"/>
      <c r="V196" s="109">
        <v>196.96608266121299</v>
      </c>
      <c r="W196" s="109">
        <v>4.8591986482269499E-2</v>
      </c>
      <c r="X196" s="109">
        <v>0.30000868446191897</v>
      </c>
      <c r="Y196" s="109">
        <v>0</v>
      </c>
      <c r="Z196" s="109">
        <v>389.932642692</v>
      </c>
      <c r="AA196" s="108" t="s">
        <v>221</v>
      </c>
      <c r="AB196" s="109">
        <v>0</v>
      </c>
      <c r="AC196" s="109">
        <v>252.806487</v>
      </c>
      <c r="AD196" s="109">
        <v>0</v>
      </c>
      <c r="AE196" s="108"/>
      <c r="AF196" s="108" t="s">
        <v>221</v>
      </c>
      <c r="AG196" s="109">
        <v>2.4659174974460099</v>
      </c>
      <c r="AH196" s="109">
        <v>0</v>
      </c>
      <c r="AI196" s="108" t="s">
        <v>221</v>
      </c>
      <c r="AJ196" s="108"/>
      <c r="AK196" s="108" t="s">
        <v>221</v>
      </c>
      <c r="AL196" s="109">
        <v>0</v>
      </c>
      <c r="AM196" s="109">
        <v>4370.88141</v>
      </c>
      <c r="AN196" s="108"/>
      <c r="AO196" s="109">
        <v>0</v>
      </c>
      <c r="AP196" s="109">
        <v>96.9149178832117</v>
      </c>
      <c r="AQ196" s="108" t="s">
        <v>221</v>
      </c>
      <c r="AR196" s="109">
        <v>9.6713287715886196</v>
      </c>
      <c r="AS196" s="109">
        <v>0</v>
      </c>
      <c r="AT196" s="108"/>
      <c r="AU196" s="109">
        <v>12.025660500000001</v>
      </c>
      <c r="AV196" s="109">
        <v>0</v>
      </c>
      <c r="AW196" s="108" t="s">
        <v>221</v>
      </c>
      <c r="AX196" s="108"/>
      <c r="AY196" s="109">
        <v>146.188248067627</v>
      </c>
      <c r="AZ196" s="109">
        <v>128.18622990597501</v>
      </c>
      <c r="BA196" s="109">
        <v>0</v>
      </c>
      <c r="BB196" s="109">
        <v>11</v>
      </c>
      <c r="BC196" s="109">
        <v>131.10720000000001</v>
      </c>
      <c r="BD196" s="108" t="s">
        <v>221</v>
      </c>
      <c r="BE196" s="109">
        <v>0.30000868446191897</v>
      </c>
      <c r="BF196" s="109">
        <v>252.806487</v>
      </c>
      <c r="BG196" s="108"/>
      <c r="BH196" s="109">
        <v>8315.1111349036491</v>
      </c>
      <c r="BI196" s="109">
        <v>0</v>
      </c>
      <c r="BJ196" s="108"/>
      <c r="BK196" s="109">
        <v>0.65439197000000005</v>
      </c>
      <c r="BL196" s="109">
        <v>0</v>
      </c>
      <c r="BM196" s="109">
        <v>8568.8720225581092</v>
      </c>
    </row>
    <row r="197" spans="1:65" ht="18.75" customHeight="1">
      <c r="A197" s="108" t="s">
        <v>197</v>
      </c>
      <c r="B197" s="110"/>
      <c r="C197" s="111">
        <v>285.31349999999998</v>
      </c>
      <c r="D197" s="110"/>
      <c r="E197" s="111">
        <v>0</v>
      </c>
      <c r="F197" s="111">
        <v>184.17896999999999</v>
      </c>
      <c r="G197" s="111">
        <v>1.75468891</v>
      </c>
      <c r="H197" s="110" t="s">
        <v>221</v>
      </c>
      <c r="I197" s="111">
        <v>0</v>
      </c>
      <c r="J197" s="111">
        <v>0</v>
      </c>
      <c r="K197" s="111">
        <v>108.156237274782</v>
      </c>
      <c r="L197" s="111">
        <v>0</v>
      </c>
      <c r="M197" s="111">
        <v>1.19378996233687</v>
      </c>
      <c r="N197" s="111">
        <v>17.4796615153396</v>
      </c>
      <c r="O197" s="110" t="s">
        <v>221</v>
      </c>
      <c r="P197" s="111">
        <v>2.3553540000000002</v>
      </c>
      <c r="Q197" s="111">
        <v>144.550117144034</v>
      </c>
      <c r="R197" s="111">
        <v>216.10980000000001</v>
      </c>
      <c r="S197" s="111">
        <v>3.8217306248999998</v>
      </c>
      <c r="T197" s="111">
        <v>0</v>
      </c>
      <c r="U197" s="110"/>
      <c r="V197" s="111">
        <v>10.050696561571399</v>
      </c>
      <c r="W197" s="110"/>
      <c r="X197" s="111">
        <v>0</v>
      </c>
      <c r="Y197" s="111">
        <v>0</v>
      </c>
      <c r="Z197" s="111">
        <v>226.08478489500001</v>
      </c>
      <c r="AA197" s="110"/>
      <c r="AB197" s="111">
        <v>0</v>
      </c>
      <c r="AC197" s="111">
        <v>0</v>
      </c>
      <c r="AD197" s="111">
        <v>0</v>
      </c>
      <c r="AE197" s="110"/>
      <c r="AF197" s="110" t="s">
        <v>221</v>
      </c>
      <c r="AG197" s="110" t="s">
        <v>221</v>
      </c>
      <c r="AH197" s="111">
        <v>5.2286996980614102</v>
      </c>
      <c r="AI197" s="110" t="s">
        <v>221</v>
      </c>
      <c r="AJ197" s="110"/>
      <c r="AK197" s="111">
        <v>0</v>
      </c>
      <c r="AL197" s="111">
        <v>0</v>
      </c>
      <c r="AM197" s="111">
        <v>45.043109999999999</v>
      </c>
      <c r="AN197" s="110"/>
      <c r="AO197" s="111">
        <v>0</v>
      </c>
      <c r="AP197" s="111">
        <v>1.36861313868613</v>
      </c>
      <c r="AQ197" s="110" t="s">
        <v>221</v>
      </c>
      <c r="AR197" s="111">
        <v>36.1276163221251</v>
      </c>
      <c r="AS197" s="111">
        <v>0</v>
      </c>
      <c r="AT197" s="111">
        <v>0.36423</v>
      </c>
      <c r="AU197" s="110"/>
      <c r="AV197" s="111">
        <v>0</v>
      </c>
      <c r="AW197" s="110" t="s">
        <v>221</v>
      </c>
      <c r="AX197" s="110"/>
      <c r="AY197" s="111">
        <v>7.7553447250730301</v>
      </c>
      <c r="AZ197" s="110" t="s">
        <v>221</v>
      </c>
      <c r="BA197" s="111">
        <v>0</v>
      </c>
      <c r="BB197" s="111">
        <v>0</v>
      </c>
      <c r="BC197" s="111">
        <v>67.114400000000003</v>
      </c>
      <c r="BD197" s="110" t="s">
        <v>221</v>
      </c>
      <c r="BE197" s="111">
        <v>0</v>
      </c>
      <c r="BF197" s="111">
        <v>0</v>
      </c>
      <c r="BG197" s="110"/>
      <c r="BH197" s="111">
        <v>1362.29665586191</v>
      </c>
      <c r="BI197" s="111">
        <v>0</v>
      </c>
      <c r="BJ197" s="110"/>
      <c r="BK197" s="111">
        <v>1.75468891</v>
      </c>
      <c r="BL197" s="111">
        <v>0</v>
      </c>
      <c r="BM197" s="111">
        <v>1364.05134477191</v>
      </c>
    </row>
    <row r="198" spans="1:65" ht="18.75" customHeight="1">
      <c r="A198" s="108" t="s">
        <v>198</v>
      </c>
      <c r="B198" s="108"/>
      <c r="C198" s="109">
        <v>0</v>
      </c>
      <c r="D198" s="108"/>
      <c r="E198" s="109">
        <v>0</v>
      </c>
      <c r="F198" s="108"/>
      <c r="G198" s="109">
        <v>0</v>
      </c>
      <c r="H198" s="108" t="s">
        <v>221</v>
      </c>
      <c r="I198" s="109">
        <v>0</v>
      </c>
      <c r="J198" s="109">
        <v>0</v>
      </c>
      <c r="K198" s="109">
        <v>0</v>
      </c>
      <c r="L198" s="109">
        <v>0</v>
      </c>
      <c r="M198" s="109">
        <v>0</v>
      </c>
      <c r="N198" s="109">
        <v>0</v>
      </c>
      <c r="O198" s="109">
        <v>0</v>
      </c>
      <c r="P198" s="109">
        <v>0</v>
      </c>
      <c r="Q198" s="108" t="s">
        <v>221</v>
      </c>
      <c r="R198" s="109">
        <v>0</v>
      </c>
      <c r="S198" s="109">
        <v>0</v>
      </c>
      <c r="T198" s="109">
        <v>0</v>
      </c>
      <c r="U198" s="108"/>
      <c r="V198" s="109">
        <v>0</v>
      </c>
      <c r="W198" s="108"/>
      <c r="X198" s="109">
        <v>0</v>
      </c>
      <c r="Y198" s="109">
        <v>0</v>
      </c>
      <c r="Z198" s="109">
        <v>0</v>
      </c>
      <c r="AA198" s="108"/>
      <c r="AB198" s="109">
        <v>0</v>
      </c>
      <c r="AC198" s="109">
        <v>10.874000000000001</v>
      </c>
      <c r="AD198" s="109">
        <v>0</v>
      </c>
      <c r="AE198" s="108"/>
      <c r="AF198" s="108"/>
      <c r="AG198" s="108"/>
      <c r="AH198" s="108"/>
      <c r="AI198" s="108"/>
      <c r="AJ198" s="109">
        <v>0</v>
      </c>
      <c r="AK198" s="109">
        <v>0</v>
      </c>
      <c r="AL198" s="109">
        <v>0</v>
      </c>
      <c r="AM198" s="108" t="s">
        <v>221</v>
      </c>
      <c r="AN198" s="108"/>
      <c r="AO198" s="109">
        <v>0</v>
      </c>
      <c r="AP198" s="109">
        <v>0</v>
      </c>
      <c r="AQ198" s="108" t="s">
        <v>221</v>
      </c>
      <c r="AR198" s="109">
        <v>0</v>
      </c>
      <c r="AS198" s="109">
        <v>0</v>
      </c>
      <c r="AT198" s="109">
        <v>0</v>
      </c>
      <c r="AU198" s="109">
        <v>0</v>
      </c>
      <c r="AV198" s="109">
        <v>0</v>
      </c>
      <c r="AW198" s="108"/>
      <c r="AX198" s="108"/>
      <c r="AY198" s="108" t="s">
        <v>221</v>
      </c>
      <c r="AZ198" s="108" t="s">
        <v>221</v>
      </c>
      <c r="BA198" s="109">
        <v>0</v>
      </c>
      <c r="BB198" s="109">
        <v>0</v>
      </c>
      <c r="BC198" s="108" t="s">
        <v>221</v>
      </c>
      <c r="BD198" s="108" t="s">
        <v>221</v>
      </c>
      <c r="BE198" s="109">
        <v>0</v>
      </c>
      <c r="BF198" s="109">
        <v>10.874000000000001</v>
      </c>
      <c r="BG198" s="108"/>
      <c r="BH198" s="109">
        <v>0</v>
      </c>
      <c r="BI198" s="109">
        <v>0</v>
      </c>
      <c r="BJ198" s="108"/>
      <c r="BK198" s="109">
        <v>0</v>
      </c>
      <c r="BL198" s="109">
        <v>0</v>
      </c>
      <c r="BM198" s="109">
        <v>10.874000000000001</v>
      </c>
    </row>
    <row r="199" spans="1:65" ht="18.75" customHeight="1">
      <c r="A199" s="108" t="s">
        <v>335</v>
      </c>
      <c r="B199" s="110"/>
      <c r="C199" s="111">
        <v>0</v>
      </c>
      <c r="D199" s="110"/>
      <c r="E199" s="111">
        <v>0</v>
      </c>
      <c r="F199" s="110"/>
      <c r="G199" s="111">
        <v>0</v>
      </c>
      <c r="H199" s="110" t="s">
        <v>221</v>
      </c>
      <c r="I199" s="111">
        <v>0</v>
      </c>
      <c r="J199" s="111">
        <v>0</v>
      </c>
      <c r="K199" s="111">
        <v>0</v>
      </c>
      <c r="L199" s="111">
        <v>0</v>
      </c>
      <c r="M199" s="111">
        <v>0</v>
      </c>
      <c r="N199" s="111">
        <v>0</v>
      </c>
      <c r="O199" s="111">
        <v>0</v>
      </c>
      <c r="P199" s="111">
        <v>0</v>
      </c>
      <c r="Q199" s="110" t="s">
        <v>221</v>
      </c>
      <c r="R199" s="111">
        <v>0</v>
      </c>
      <c r="S199" s="111">
        <v>0</v>
      </c>
      <c r="T199" s="111">
        <v>0</v>
      </c>
      <c r="U199" s="110"/>
      <c r="V199" s="111">
        <v>0</v>
      </c>
      <c r="W199" s="110"/>
      <c r="X199" s="111">
        <v>0</v>
      </c>
      <c r="Y199" s="111">
        <v>0</v>
      </c>
      <c r="Z199" s="111">
        <v>0</v>
      </c>
      <c r="AA199" s="110"/>
      <c r="AB199" s="111">
        <v>0</v>
      </c>
      <c r="AC199" s="111">
        <v>0</v>
      </c>
      <c r="AD199" s="111">
        <v>0</v>
      </c>
      <c r="AE199" s="110"/>
      <c r="AF199" s="110"/>
      <c r="AG199" s="110"/>
      <c r="AH199" s="110"/>
      <c r="AI199" s="110"/>
      <c r="AJ199" s="110"/>
      <c r="AK199" s="111">
        <v>0</v>
      </c>
      <c r="AL199" s="111">
        <v>0</v>
      </c>
      <c r="AM199" s="110" t="s">
        <v>221</v>
      </c>
      <c r="AN199" s="110"/>
      <c r="AO199" s="111">
        <v>0</v>
      </c>
      <c r="AP199" s="111">
        <v>0</v>
      </c>
      <c r="AQ199" s="110" t="s">
        <v>221</v>
      </c>
      <c r="AR199" s="111">
        <v>0</v>
      </c>
      <c r="AS199" s="111">
        <v>0</v>
      </c>
      <c r="AT199" s="111">
        <v>0</v>
      </c>
      <c r="AU199" s="111">
        <v>0</v>
      </c>
      <c r="AV199" s="111">
        <v>0</v>
      </c>
      <c r="AW199" s="110"/>
      <c r="AX199" s="110"/>
      <c r="AY199" s="111">
        <v>0</v>
      </c>
      <c r="AZ199" s="110" t="s">
        <v>221</v>
      </c>
      <c r="BA199" s="111">
        <v>0</v>
      </c>
      <c r="BB199" s="111">
        <v>0</v>
      </c>
      <c r="BC199" s="111">
        <v>0</v>
      </c>
      <c r="BD199" s="110" t="s">
        <v>221</v>
      </c>
      <c r="BE199" s="111">
        <v>0</v>
      </c>
      <c r="BF199" s="111">
        <v>0</v>
      </c>
      <c r="BG199" s="110"/>
      <c r="BH199" s="111">
        <v>0</v>
      </c>
      <c r="BI199" s="111">
        <v>0</v>
      </c>
      <c r="BJ199" s="110"/>
      <c r="BK199" s="111">
        <v>0</v>
      </c>
      <c r="BL199" s="111">
        <v>0</v>
      </c>
      <c r="BM199" s="111">
        <v>0</v>
      </c>
    </row>
    <row r="200" spans="1:65" ht="18.75" customHeight="1">
      <c r="A200" s="108" t="s">
        <v>199</v>
      </c>
      <c r="B200" s="108"/>
      <c r="C200" s="109">
        <v>122.6241</v>
      </c>
      <c r="D200" s="108"/>
      <c r="E200" s="109">
        <v>0</v>
      </c>
      <c r="F200" s="109">
        <v>59.126669999999997</v>
      </c>
      <c r="G200" s="109">
        <v>34.150405360000001</v>
      </c>
      <c r="H200" s="108" t="s">
        <v>221</v>
      </c>
      <c r="I200" s="109">
        <v>0</v>
      </c>
      <c r="J200" s="109">
        <v>0</v>
      </c>
      <c r="K200" s="109">
        <v>0</v>
      </c>
      <c r="L200" s="108" t="s">
        <v>221</v>
      </c>
      <c r="M200" s="109">
        <v>1.2264167469562901</v>
      </c>
      <c r="N200" s="109">
        <v>86.5815009638318</v>
      </c>
      <c r="O200" s="109">
        <v>0</v>
      </c>
      <c r="P200" s="109">
        <v>41.485796999999998</v>
      </c>
      <c r="Q200" s="109">
        <v>882.09058340389402</v>
      </c>
      <c r="R200" s="109">
        <v>1427.7816</v>
      </c>
      <c r="S200" s="109">
        <v>0</v>
      </c>
      <c r="T200" s="109">
        <v>0</v>
      </c>
      <c r="U200" s="108"/>
      <c r="V200" s="109">
        <v>0</v>
      </c>
      <c r="W200" s="109">
        <v>0.310082286668243</v>
      </c>
      <c r="X200" s="109">
        <v>137.11975872985801</v>
      </c>
      <c r="Y200" s="108" t="s">
        <v>221</v>
      </c>
      <c r="Z200" s="109">
        <v>235.98585295379999</v>
      </c>
      <c r="AA200" s="109">
        <v>1530.59515915119</v>
      </c>
      <c r="AB200" s="109">
        <v>0</v>
      </c>
      <c r="AC200" s="109">
        <v>72.426657000000006</v>
      </c>
      <c r="AD200" s="109">
        <v>0</v>
      </c>
      <c r="AE200" s="108"/>
      <c r="AF200" s="108"/>
      <c r="AG200" s="108"/>
      <c r="AH200" s="108"/>
      <c r="AI200" s="108" t="s">
        <v>221</v>
      </c>
      <c r="AJ200" s="109">
        <v>645.40606900943999</v>
      </c>
      <c r="AK200" s="109">
        <v>0</v>
      </c>
      <c r="AL200" s="109">
        <v>1.1287587796610201E-3</v>
      </c>
      <c r="AM200" s="109">
        <v>2304.6046200000001</v>
      </c>
      <c r="AN200" s="108"/>
      <c r="AO200" s="109">
        <v>0</v>
      </c>
      <c r="AP200" s="109">
        <v>0.79835766423357701</v>
      </c>
      <c r="AQ200" s="108" t="s">
        <v>221</v>
      </c>
      <c r="AR200" s="109">
        <v>23.53355195</v>
      </c>
      <c r="AS200" s="109">
        <v>0</v>
      </c>
      <c r="AT200" s="109">
        <v>0</v>
      </c>
      <c r="AU200" s="109">
        <v>0.2051829</v>
      </c>
      <c r="AV200" s="108"/>
      <c r="AW200" s="108" t="s">
        <v>221</v>
      </c>
      <c r="AX200" s="108"/>
      <c r="AY200" s="108" t="s">
        <v>221</v>
      </c>
      <c r="AZ200" s="109">
        <v>650.97260135476699</v>
      </c>
      <c r="BA200" s="109">
        <v>122.180732273224</v>
      </c>
      <c r="BB200" s="109">
        <v>14</v>
      </c>
      <c r="BC200" s="109">
        <v>1735.6096</v>
      </c>
      <c r="BD200" s="109">
        <v>1363</v>
      </c>
      <c r="BE200" s="109">
        <v>259.30049100308202</v>
      </c>
      <c r="BF200" s="109">
        <v>1603.02181615119</v>
      </c>
      <c r="BG200" s="108"/>
      <c r="BH200" s="109">
        <v>7586.9365172241496</v>
      </c>
      <c r="BI200" s="109">
        <v>1363</v>
      </c>
      <c r="BJ200" s="108"/>
      <c r="BK200" s="109">
        <v>34.150405360000001</v>
      </c>
      <c r="BL200" s="109">
        <v>645.40719776822004</v>
      </c>
      <c r="BM200" s="109">
        <v>11491.816427506699</v>
      </c>
    </row>
    <row r="201" spans="1:65" ht="18.75" customHeight="1">
      <c r="A201" s="108" t="s">
        <v>336</v>
      </c>
      <c r="B201" s="110"/>
      <c r="C201" s="111">
        <v>0</v>
      </c>
      <c r="D201" s="110"/>
      <c r="E201" s="111">
        <v>0</v>
      </c>
      <c r="F201" s="110"/>
      <c r="G201" s="111">
        <v>0</v>
      </c>
      <c r="H201" s="110" t="s">
        <v>221</v>
      </c>
      <c r="I201" s="111">
        <v>0</v>
      </c>
      <c r="J201" s="111">
        <v>0</v>
      </c>
      <c r="K201" s="111">
        <v>0</v>
      </c>
      <c r="L201" s="111">
        <v>0</v>
      </c>
      <c r="M201" s="111">
        <v>0</v>
      </c>
      <c r="N201" s="111">
        <v>0</v>
      </c>
      <c r="O201" s="111">
        <v>0</v>
      </c>
      <c r="P201" s="111">
        <v>0</v>
      </c>
      <c r="Q201" s="110" t="s">
        <v>221</v>
      </c>
      <c r="R201" s="111">
        <v>0</v>
      </c>
      <c r="S201" s="111">
        <v>0</v>
      </c>
      <c r="T201" s="111">
        <v>0</v>
      </c>
      <c r="U201" s="110"/>
      <c r="V201" s="111">
        <v>0</v>
      </c>
      <c r="W201" s="110"/>
      <c r="X201" s="111">
        <v>0</v>
      </c>
      <c r="Y201" s="111">
        <v>0</v>
      </c>
      <c r="Z201" s="111">
        <v>0</v>
      </c>
      <c r="AA201" s="110"/>
      <c r="AB201" s="111">
        <v>0</v>
      </c>
      <c r="AC201" s="111">
        <v>0</v>
      </c>
      <c r="AD201" s="111">
        <v>0</v>
      </c>
      <c r="AE201" s="110"/>
      <c r="AF201" s="110"/>
      <c r="AG201" s="110"/>
      <c r="AH201" s="110"/>
      <c r="AI201" s="110"/>
      <c r="AJ201" s="110"/>
      <c r="AK201" s="111">
        <v>0</v>
      </c>
      <c r="AL201" s="111">
        <v>0</v>
      </c>
      <c r="AM201" s="111">
        <v>0</v>
      </c>
      <c r="AN201" s="110"/>
      <c r="AO201" s="111">
        <v>0</v>
      </c>
      <c r="AP201" s="111">
        <v>0</v>
      </c>
      <c r="AQ201" s="110" t="s">
        <v>221</v>
      </c>
      <c r="AR201" s="111">
        <v>0</v>
      </c>
      <c r="AS201" s="111">
        <v>0</v>
      </c>
      <c r="AT201" s="111">
        <v>0</v>
      </c>
      <c r="AU201" s="111">
        <v>0</v>
      </c>
      <c r="AV201" s="111">
        <v>0</v>
      </c>
      <c r="AW201" s="110" t="s">
        <v>221</v>
      </c>
      <c r="AX201" s="110"/>
      <c r="AY201" s="111">
        <v>0</v>
      </c>
      <c r="AZ201" s="110" t="s">
        <v>221</v>
      </c>
      <c r="BA201" s="111">
        <v>0</v>
      </c>
      <c r="BB201" s="111">
        <v>0</v>
      </c>
      <c r="BC201" s="111">
        <v>0</v>
      </c>
      <c r="BD201" s="110"/>
      <c r="BE201" s="111">
        <v>0</v>
      </c>
      <c r="BF201" s="111">
        <v>0</v>
      </c>
      <c r="BG201" s="110"/>
      <c r="BH201" s="111">
        <v>0</v>
      </c>
      <c r="BI201" s="111">
        <v>0</v>
      </c>
      <c r="BJ201" s="110"/>
      <c r="BK201" s="111">
        <v>0</v>
      </c>
      <c r="BL201" s="111">
        <v>0</v>
      </c>
      <c r="BM201" s="111">
        <v>0</v>
      </c>
    </row>
    <row r="202" spans="1:65" ht="28.5" customHeight="1">
      <c r="A202" s="108" t="s">
        <v>337</v>
      </c>
      <c r="B202" s="108"/>
      <c r="C202" s="109">
        <v>0</v>
      </c>
      <c r="D202" s="108"/>
      <c r="E202" s="109">
        <v>0</v>
      </c>
      <c r="F202" s="108"/>
      <c r="G202" s="109">
        <v>0</v>
      </c>
      <c r="H202" s="108" t="s">
        <v>221</v>
      </c>
      <c r="I202" s="109">
        <v>0</v>
      </c>
      <c r="J202" s="109">
        <v>0</v>
      </c>
      <c r="K202" s="109">
        <v>0</v>
      </c>
      <c r="L202" s="109">
        <v>0</v>
      </c>
      <c r="M202" s="109">
        <v>0</v>
      </c>
      <c r="N202" s="109">
        <v>0</v>
      </c>
      <c r="O202" s="109">
        <v>0</v>
      </c>
      <c r="P202" s="109">
        <v>0</v>
      </c>
      <c r="Q202" s="108"/>
      <c r="R202" s="108" t="s">
        <v>221</v>
      </c>
      <c r="S202" s="109">
        <v>0</v>
      </c>
      <c r="T202" s="109">
        <v>0</v>
      </c>
      <c r="U202" s="108"/>
      <c r="V202" s="109">
        <v>0</v>
      </c>
      <c r="W202" s="108"/>
      <c r="X202" s="109">
        <v>0</v>
      </c>
      <c r="Y202" s="109">
        <v>0</v>
      </c>
      <c r="Z202" s="109">
        <v>0</v>
      </c>
      <c r="AA202" s="108"/>
      <c r="AB202" s="109">
        <v>0</v>
      </c>
      <c r="AC202" s="109">
        <v>0</v>
      </c>
      <c r="AD202" s="109">
        <v>0</v>
      </c>
      <c r="AE202" s="108"/>
      <c r="AF202" s="108"/>
      <c r="AG202" s="108"/>
      <c r="AH202" s="108"/>
      <c r="AI202" s="108"/>
      <c r="AJ202" s="109">
        <v>83.753685667941099</v>
      </c>
      <c r="AK202" s="109">
        <v>0</v>
      </c>
      <c r="AL202" s="109">
        <v>0</v>
      </c>
      <c r="AM202" s="108" t="s">
        <v>221</v>
      </c>
      <c r="AN202" s="108"/>
      <c r="AO202" s="109">
        <v>0</v>
      </c>
      <c r="AP202" s="109">
        <v>0</v>
      </c>
      <c r="AQ202" s="108" t="s">
        <v>221</v>
      </c>
      <c r="AR202" s="109">
        <v>0.121479989819473</v>
      </c>
      <c r="AS202" s="108"/>
      <c r="AT202" s="109">
        <v>0</v>
      </c>
      <c r="AU202" s="109">
        <v>0</v>
      </c>
      <c r="AV202" s="109">
        <v>0</v>
      </c>
      <c r="AW202" s="108"/>
      <c r="AX202" s="108"/>
      <c r="AY202" s="109">
        <v>0</v>
      </c>
      <c r="AZ202" s="108" t="s">
        <v>221</v>
      </c>
      <c r="BA202" s="109">
        <v>0</v>
      </c>
      <c r="BB202" s="109">
        <v>0</v>
      </c>
      <c r="BC202" s="109">
        <v>0</v>
      </c>
      <c r="BD202" s="108" t="s">
        <v>221</v>
      </c>
      <c r="BE202" s="109">
        <v>0</v>
      </c>
      <c r="BF202" s="109">
        <v>0</v>
      </c>
      <c r="BG202" s="108"/>
      <c r="BH202" s="109">
        <v>0.121479989819473</v>
      </c>
      <c r="BI202" s="109">
        <v>0</v>
      </c>
      <c r="BJ202" s="108"/>
      <c r="BK202" s="109">
        <v>0</v>
      </c>
      <c r="BL202" s="109">
        <v>83.753685667941099</v>
      </c>
      <c r="BM202" s="109">
        <v>83.875165657760604</v>
      </c>
    </row>
    <row r="203" spans="1:65" ht="18.75" customHeight="1">
      <c r="A203" s="108" t="s">
        <v>200</v>
      </c>
      <c r="B203" s="110"/>
      <c r="C203" s="111">
        <v>201.54060000000001</v>
      </c>
      <c r="D203" s="110"/>
      <c r="E203" s="111">
        <v>0</v>
      </c>
      <c r="F203" s="111">
        <v>1051.7748300000001</v>
      </c>
      <c r="G203" s="111">
        <v>270.24054003999998</v>
      </c>
      <c r="H203" s="110" t="s">
        <v>221</v>
      </c>
      <c r="I203" s="111">
        <v>0</v>
      </c>
      <c r="J203" s="111">
        <v>0</v>
      </c>
      <c r="K203" s="111">
        <v>0</v>
      </c>
      <c r="L203" s="111">
        <v>0</v>
      </c>
      <c r="M203" s="111">
        <v>23.038495226416799</v>
      </c>
      <c r="N203" s="111">
        <v>1041.5917927271501</v>
      </c>
      <c r="O203" s="111">
        <v>16.997399999999999</v>
      </c>
      <c r="P203" s="111">
        <v>197.99636112256201</v>
      </c>
      <c r="Q203" s="111">
        <v>13595.9248997222</v>
      </c>
      <c r="R203" s="111">
        <v>7628.1903000000002</v>
      </c>
      <c r="S203" s="111">
        <v>11.0781598626</v>
      </c>
      <c r="T203" s="111">
        <v>0</v>
      </c>
      <c r="U203" s="110"/>
      <c r="V203" s="111">
        <v>386.485586385212</v>
      </c>
      <c r="W203" s="111">
        <v>0.28977087505437299</v>
      </c>
      <c r="X203" s="111">
        <v>36.837908465771399</v>
      </c>
      <c r="Y203" s="110" t="s">
        <v>221</v>
      </c>
      <c r="Z203" s="111">
        <v>1763.7504394563</v>
      </c>
      <c r="AA203" s="111">
        <v>769.346816976127</v>
      </c>
      <c r="AB203" s="111">
        <v>0</v>
      </c>
      <c r="AC203" s="111">
        <v>28.931415999999999</v>
      </c>
      <c r="AD203" s="111">
        <v>0</v>
      </c>
      <c r="AE203" s="110"/>
      <c r="AF203" s="111">
        <v>0</v>
      </c>
      <c r="AG203" s="110" t="s">
        <v>221</v>
      </c>
      <c r="AH203" s="111">
        <v>0</v>
      </c>
      <c r="AI203" s="110" t="s">
        <v>221</v>
      </c>
      <c r="AJ203" s="111">
        <v>2.5099999999999998</v>
      </c>
      <c r="AK203" s="111">
        <v>3321.0755028038802</v>
      </c>
      <c r="AL203" s="111">
        <v>0</v>
      </c>
      <c r="AM203" s="111">
        <v>97812.752399999998</v>
      </c>
      <c r="AN203" s="110"/>
      <c r="AO203" s="110" t="s">
        <v>221</v>
      </c>
      <c r="AP203" s="111">
        <v>67.432709854014604</v>
      </c>
      <c r="AQ203" s="110" t="s">
        <v>221</v>
      </c>
      <c r="AR203" s="111">
        <v>127.292874943379</v>
      </c>
      <c r="AS203" s="111">
        <v>0</v>
      </c>
      <c r="AT203" s="111">
        <v>0</v>
      </c>
      <c r="AU203" s="111">
        <v>23.854636800000002</v>
      </c>
      <c r="AV203" s="111">
        <v>0</v>
      </c>
      <c r="AW203" s="110"/>
      <c r="AX203" s="110"/>
      <c r="AY203" s="111">
        <v>2519.4529896853901</v>
      </c>
      <c r="AZ203" s="111">
        <v>3430.2931958345998</v>
      </c>
      <c r="BA203" s="111">
        <v>62.706227090103603</v>
      </c>
      <c r="BB203" s="111">
        <v>58</v>
      </c>
      <c r="BC203" s="110" t="s">
        <v>221</v>
      </c>
      <c r="BD203" s="111">
        <v>3938</v>
      </c>
      <c r="BE203" s="111">
        <v>99.544135555875002</v>
      </c>
      <c r="BF203" s="111">
        <v>798.27823297612701</v>
      </c>
      <c r="BG203" s="110"/>
      <c r="BH203" s="111">
        <v>129957.737442495</v>
      </c>
      <c r="BI203" s="111">
        <v>7259.0755028038802</v>
      </c>
      <c r="BJ203" s="110"/>
      <c r="BK203" s="111">
        <v>270.24054003999998</v>
      </c>
      <c r="BL203" s="111">
        <v>2.5099999999999998</v>
      </c>
      <c r="BM203" s="111">
        <v>138387.385853871</v>
      </c>
    </row>
    <row r="204" spans="1:65" ht="18.75" customHeight="1">
      <c r="A204" s="108" t="s">
        <v>201</v>
      </c>
      <c r="B204" s="108"/>
      <c r="C204" s="108" t="s">
        <v>221</v>
      </c>
      <c r="D204" s="109">
        <v>0</v>
      </c>
      <c r="E204" s="109">
        <v>0</v>
      </c>
      <c r="F204" s="108"/>
      <c r="G204" s="109">
        <v>1.0670280000000001E-2</v>
      </c>
      <c r="H204" s="108" t="s">
        <v>221</v>
      </c>
      <c r="I204" s="109">
        <v>0</v>
      </c>
      <c r="J204" s="109">
        <v>0</v>
      </c>
      <c r="K204" s="109">
        <v>0</v>
      </c>
      <c r="L204" s="109">
        <v>0</v>
      </c>
      <c r="M204" s="109">
        <v>0</v>
      </c>
      <c r="N204" s="109">
        <v>0.65344529029306997</v>
      </c>
      <c r="O204" s="109">
        <v>0</v>
      </c>
      <c r="P204" s="109">
        <v>0</v>
      </c>
      <c r="Q204" s="108" t="s">
        <v>221</v>
      </c>
      <c r="R204" s="109">
        <v>7.2846000000000002</v>
      </c>
      <c r="S204" s="109">
        <v>0</v>
      </c>
      <c r="T204" s="109">
        <v>0</v>
      </c>
      <c r="U204" s="108"/>
      <c r="V204" s="109">
        <v>0</v>
      </c>
      <c r="W204" s="108"/>
      <c r="X204" s="109">
        <v>79.597040966975399</v>
      </c>
      <c r="Y204" s="109">
        <v>0</v>
      </c>
      <c r="Z204" s="109">
        <v>41.973286074299999</v>
      </c>
      <c r="AA204" s="108" t="s">
        <v>221</v>
      </c>
      <c r="AB204" s="109">
        <v>0</v>
      </c>
      <c r="AC204" s="109">
        <v>0.73471200000000003</v>
      </c>
      <c r="AD204" s="109">
        <v>0</v>
      </c>
      <c r="AE204" s="108"/>
      <c r="AF204" s="108"/>
      <c r="AG204" s="108"/>
      <c r="AH204" s="108"/>
      <c r="AI204" s="108"/>
      <c r="AJ204" s="109">
        <v>4.548E-3</v>
      </c>
      <c r="AK204" s="109">
        <v>0</v>
      </c>
      <c r="AL204" s="109">
        <v>0</v>
      </c>
      <c r="AM204" s="108" t="s">
        <v>221</v>
      </c>
      <c r="AN204" s="109">
        <v>9.95434935386318E-4</v>
      </c>
      <c r="AO204" s="109">
        <v>0</v>
      </c>
      <c r="AP204" s="109">
        <v>0</v>
      </c>
      <c r="AQ204" s="108" t="s">
        <v>221</v>
      </c>
      <c r="AR204" s="109">
        <v>0.504774268560783</v>
      </c>
      <c r="AS204" s="109">
        <v>0</v>
      </c>
      <c r="AT204" s="109">
        <v>0</v>
      </c>
      <c r="AU204" s="109">
        <v>0</v>
      </c>
      <c r="AV204" s="109">
        <v>8.6348701963137806E-2</v>
      </c>
      <c r="AW204" s="108" t="s">
        <v>221</v>
      </c>
      <c r="AX204" s="108"/>
      <c r="AY204" s="108" t="s">
        <v>221</v>
      </c>
      <c r="AZ204" s="109">
        <v>10.3356586796077</v>
      </c>
      <c r="BA204" s="109">
        <v>0.73799999999999999</v>
      </c>
      <c r="BB204" s="109">
        <v>0</v>
      </c>
      <c r="BC204" s="109">
        <v>12.4864</v>
      </c>
      <c r="BD204" s="108" t="s">
        <v>221</v>
      </c>
      <c r="BE204" s="109">
        <v>80.336036401910704</v>
      </c>
      <c r="BF204" s="109">
        <v>0.73471200000000003</v>
      </c>
      <c r="BG204" s="108"/>
      <c r="BH204" s="109">
        <v>73.238164312761597</v>
      </c>
      <c r="BI204" s="109">
        <v>0</v>
      </c>
      <c r="BJ204" s="108"/>
      <c r="BK204" s="109">
        <v>1.0670280000000001E-2</v>
      </c>
      <c r="BL204" s="109">
        <v>9.0896701963137705E-2</v>
      </c>
      <c r="BM204" s="109">
        <v>154.41047969663501</v>
      </c>
    </row>
    <row r="205" spans="1:65" ht="18.75" customHeight="1">
      <c r="A205" s="108" t="s">
        <v>338</v>
      </c>
      <c r="B205" s="110"/>
      <c r="C205" s="111">
        <v>0</v>
      </c>
      <c r="D205" s="110"/>
      <c r="E205" s="111">
        <v>0</v>
      </c>
      <c r="F205" s="111">
        <v>6.31332</v>
      </c>
      <c r="G205" s="111">
        <v>0</v>
      </c>
      <c r="H205" s="110" t="s">
        <v>221</v>
      </c>
      <c r="I205" s="111">
        <v>0</v>
      </c>
      <c r="J205" s="111">
        <v>0</v>
      </c>
      <c r="K205" s="111">
        <v>0</v>
      </c>
      <c r="L205" s="111">
        <v>0</v>
      </c>
      <c r="M205" s="111">
        <v>0</v>
      </c>
      <c r="N205" s="111">
        <v>0</v>
      </c>
      <c r="O205" s="111">
        <v>0</v>
      </c>
      <c r="P205" s="111">
        <v>0</v>
      </c>
      <c r="Q205" s="110" t="s">
        <v>221</v>
      </c>
      <c r="R205" s="111">
        <v>1.2141</v>
      </c>
      <c r="S205" s="111">
        <v>0</v>
      </c>
      <c r="T205" s="111">
        <v>0</v>
      </c>
      <c r="U205" s="110"/>
      <c r="V205" s="111">
        <v>0</v>
      </c>
      <c r="W205" s="110"/>
      <c r="X205" s="111">
        <v>0</v>
      </c>
      <c r="Y205" s="111">
        <v>0</v>
      </c>
      <c r="Z205" s="111">
        <v>3.0898869281999999</v>
      </c>
      <c r="AA205" s="110"/>
      <c r="AB205" s="111">
        <v>0</v>
      </c>
      <c r="AC205" s="111">
        <v>0</v>
      </c>
      <c r="AD205" s="111">
        <v>0</v>
      </c>
      <c r="AE205" s="110"/>
      <c r="AF205" s="110"/>
      <c r="AG205" s="110"/>
      <c r="AH205" s="110"/>
      <c r="AI205" s="110"/>
      <c r="AJ205" s="110"/>
      <c r="AK205" s="111">
        <v>0</v>
      </c>
      <c r="AL205" s="111">
        <v>0</v>
      </c>
      <c r="AM205" s="111">
        <v>0</v>
      </c>
      <c r="AN205" s="110"/>
      <c r="AO205" s="111">
        <v>0</v>
      </c>
      <c r="AP205" s="111">
        <v>0</v>
      </c>
      <c r="AQ205" s="110" t="s">
        <v>221</v>
      </c>
      <c r="AR205" s="111">
        <v>35.5712831734145</v>
      </c>
      <c r="AS205" s="111">
        <v>0</v>
      </c>
      <c r="AT205" s="111">
        <v>0</v>
      </c>
      <c r="AU205" s="111">
        <v>0</v>
      </c>
      <c r="AV205" s="111">
        <v>0</v>
      </c>
      <c r="AW205" s="110" t="s">
        <v>221</v>
      </c>
      <c r="AX205" s="110"/>
      <c r="AY205" s="111">
        <v>0</v>
      </c>
      <c r="AZ205" s="110" t="s">
        <v>221</v>
      </c>
      <c r="BA205" s="111">
        <v>0</v>
      </c>
      <c r="BB205" s="111">
        <v>0</v>
      </c>
      <c r="BC205" s="110" t="s">
        <v>221</v>
      </c>
      <c r="BD205" s="110" t="s">
        <v>221</v>
      </c>
      <c r="BE205" s="111">
        <v>0</v>
      </c>
      <c r="BF205" s="111">
        <v>0</v>
      </c>
      <c r="BG205" s="110"/>
      <c r="BH205" s="111">
        <v>46.188590101614501</v>
      </c>
      <c r="BI205" s="111">
        <v>0</v>
      </c>
      <c r="BJ205" s="110"/>
      <c r="BK205" s="111">
        <v>0</v>
      </c>
      <c r="BL205" s="111">
        <v>0</v>
      </c>
      <c r="BM205" s="111">
        <v>46.188590101614501</v>
      </c>
    </row>
    <row r="206" spans="1:65" ht="18.75" customHeight="1">
      <c r="A206" s="108" t="s">
        <v>339</v>
      </c>
      <c r="B206" s="108"/>
      <c r="C206" s="109">
        <v>0</v>
      </c>
      <c r="D206" s="108"/>
      <c r="E206" s="109">
        <v>0</v>
      </c>
      <c r="F206" s="108"/>
      <c r="G206" s="109">
        <v>0</v>
      </c>
      <c r="H206" s="108" t="s">
        <v>221</v>
      </c>
      <c r="I206" s="109">
        <v>0</v>
      </c>
      <c r="J206" s="109">
        <v>0</v>
      </c>
      <c r="K206" s="109">
        <v>0</v>
      </c>
      <c r="L206" s="109">
        <v>0</v>
      </c>
      <c r="M206" s="109">
        <v>0</v>
      </c>
      <c r="N206" s="109">
        <v>0</v>
      </c>
      <c r="O206" s="109">
        <v>0</v>
      </c>
      <c r="P206" s="109">
        <v>0</v>
      </c>
      <c r="Q206" s="108" t="s">
        <v>221</v>
      </c>
      <c r="R206" s="109">
        <v>0</v>
      </c>
      <c r="S206" s="109">
        <v>0</v>
      </c>
      <c r="T206" s="109">
        <v>0</v>
      </c>
      <c r="U206" s="108"/>
      <c r="V206" s="109">
        <v>0</v>
      </c>
      <c r="W206" s="108"/>
      <c r="X206" s="109">
        <v>0</v>
      </c>
      <c r="Y206" s="109">
        <v>0</v>
      </c>
      <c r="Z206" s="109">
        <v>0</v>
      </c>
      <c r="AA206" s="108"/>
      <c r="AB206" s="109">
        <v>0</v>
      </c>
      <c r="AC206" s="109">
        <v>0</v>
      </c>
      <c r="AD206" s="109">
        <v>0</v>
      </c>
      <c r="AE206" s="108"/>
      <c r="AF206" s="108"/>
      <c r="AG206" s="108"/>
      <c r="AH206" s="108"/>
      <c r="AI206" s="108"/>
      <c r="AJ206" s="108"/>
      <c r="AK206" s="109">
        <v>0</v>
      </c>
      <c r="AL206" s="109">
        <v>0</v>
      </c>
      <c r="AM206" s="108" t="s">
        <v>221</v>
      </c>
      <c r="AN206" s="108"/>
      <c r="AO206" s="109">
        <v>0</v>
      </c>
      <c r="AP206" s="109">
        <v>0</v>
      </c>
      <c r="AQ206" s="108" t="s">
        <v>221</v>
      </c>
      <c r="AR206" s="109">
        <v>3.9599837828645699</v>
      </c>
      <c r="AS206" s="109">
        <v>0</v>
      </c>
      <c r="AT206" s="109">
        <v>0</v>
      </c>
      <c r="AU206" s="109">
        <v>0</v>
      </c>
      <c r="AV206" s="109">
        <v>0</v>
      </c>
      <c r="AW206" s="108"/>
      <c r="AX206" s="108"/>
      <c r="AY206" s="109">
        <v>0</v>
      </c>
      <c r="AZ206" s="108" t="s">
        <v>221</v>
      </c>
      <c r="BA206" s="109">
        <v>0</v>
      </c>
      <c r="BB206" s="109">
        <v>0</v>
      </c>
      <c r="BC206" s="108" t="s">
        <v>221</v>
      </c>
      <c r="BD206" s="108" t="s">
        <v>221</v>
      </c>
      <c r="BE206" s="109">
        <v>0</v>
      </c>
      <c r="BF206" s="109">
        <v>0</v>
      </c>
      <c r="BG206" s="108"/>
      <c r="BH206" s="109">
        <v>3.9599837828645699</v>
      </c>
      <c r="BI206" s="109">
        <v>0</v>
      </c>
      <c r="BJ206" s="108"/>
      <c r="BK206" s="109">
        <v>0</v>
      </c>
      <c r="BL206" s="109">
        <v>0</v>
      </c>
      <c r="BM206" s="109">
        <v>3.9599837828645699</v>
      </c>
    </row>
    <row r="207" spans="1:65" ht="18.75" customHeight="1">
      <c r="A207" s="108" t="s">
        <v>340</v>
      </c>
      <c r="B207" s="110"/>
      <c r="C207" s="111">
        <v>0</v>
      </c>
      <c r="D207" s="110"/>
      <c r="E207" s="111">
        <v>0</v>
      </c>
      <c r="F207" s="111">
        <v>7.8916500000000003</v>
      </c>
      <c r="G207" s="111">
        <v>0</v>
      </c>
      <c r="H207" s="110" t="s">
        <v>221</v>
      </c>
      <c r="I207" s="111">
        <v>0</v>
      </c>
      <c r="J207" s="111">
        <v>0</v>
      </c>
      <c r="K207" s="111">
        <v>13.893358024200801</v>
      </c>
      <c r="L207" s="111">
        <v>0</v>
      </c>
      <c r="M207" s="111">
        <v>0</v>
      </c>
      <c r="N207" s="111">
        <v>0</v>
      </c>
      <c r="O207" s="111">
        <v>0</v>
      </c>
      <c r="P207" s="111">
        <v>0</v>
      </c>
      <c r="Q207" s="110" t="s">
        <v>221</v>
      </c>
      <c r="R207" s="111">
        <v>0</v>
      </c>
      <c r="S207" s="111">
        <v>0</v>
      </c>
      <c r="T207" s="111">
        <v>0</v>
      </c>
      <c r="U207" s="110"/>
      <c r="V207" s="111">
        <v>0</v>
      </c>
      <c r="W207" s="110"/>
      <c r="X207" s="111">
        <v>0</v>
      </c>
      <c r="Y207" s="111">
        <v>0</v>
      </c>
      <c r="Z207" s="111">
        <v>3.3780171401999999</v>
      </c>
      <c r="AA207" s="110"/>
      <c r="AB207" s="111">
        <v>0</v>
      </c>
      <c r="AC207" s="111">
        <v>0</v>
      </c>
      <c r="AD207" s="111">
        <v>0</v>
      </c>
      <c r="AE207" s="110"/>
      <c r="AF207" s="110"/>
      <c r="AG207" s="110"/>
      <c r="AH207" s="110"/>
      <c r="AI207" s="110"/>
      <c r="AJ207" s="110"/>
      <c r="AK207" s="111">
        <v>0</v>
      </c>
      <c r="AL207" s="111">
        <v>0</v>
      </c>
      <c r="AM207" s="111">
        <v>0</v>
      </c>
      <c r="AN207" s="110"/>
      <c r="AO207" s="111">
        <v>0</v>
      </c>
      <c r="AP207" s="111">
        <v>0</v>
      </c>
      <c r="AQ207" s="110" t="s">
        <v>221</v>
      </c>
      <c r="AR207" s="111">
        <v>0.21715907323173</v>
      </c>
      <c r="AS207" s="111">
        <v>0</v>
      </c>
      <c r="AT207" s="111">
        <v>0</v>
      </c>
      <c r="AU207" s="111">
        <v>0</v>
      </c>
      <c r="AV207" s="111">
        <v>0</v>
      </c>
      <c r="AW207" s="110"/>
      <c r="AX207" s="110"/>
      <c r="AY207" s="111">
        <v>0</v>
      </c>
      <c r="AZ207" s="110" t="s">
        <v>221</v>
      </c>
      <c r="BA207" s="111">
        <v>0</v>
      </c>
      <c r="BB207" s="111">
        <v>3</v>
      </c>
      <c r="BC207" s="111">
        <v>0</v>
      </c>
      <c r="BD207" s="110" t="s">
        <v>221</v>
      </c>
      <c r="BE207" s="111">
        <v>0</v>
      </c>
      <c r="BF207" s="111">
        <v>0</v>
      </c>
      <c r="BG207" s="110"/>
      <c r="BH207" s="111">
        <v>28.380184237632498</v>
      </c>
      <c r="BI207" s="111">
        <v>0</v>
      </c>
      <c r="BJ207" s="110"/>
      <c r="BK207" s="111">
        <v>0</v>
      </c>
      <c r="BL207" s="111">
        <v>0</v>
      </c>
      <c r="BM207" s="111">
        <v>28.380184237632498</v>
      </c>
    </row>
    <row r="208" spans="1:65" ht="28.5" customHeight="1">
      <c r="A208" s="108" t="s">
        <v>341</v>
      </c>
      <c r="B208" s="108"/>
      <c r="C208" s="109">
        <v>0</v>
      </c>
      <c r="D208" s="108"/>
      <c r="E208" s="109">
        <v>0</v>
      </c>
      <c r="F208" s="108" t="s">
        <v>221</v>
      </c>
      <c r="G208" s="109">
        <v>5.7161410000000003E-2</v>
      </c>
      <c r="H208" s="108" t="s">
        <v>221</v>
      </c>
      <c r="I208" s="109">
        <v>0</v>
      </c>
      <c r="J208" s="109">
        <v>0</v>
      </c>
      <c r="K208" s="109">
        <v>0</v>
      </c>
      <c r="L208" s="109">
        <v>0</v>
      </c>
      <c r="M208" s="109">
        <v>0</v>
      </c>
      <c r="N208" s="109">
        <v>0</v>
      </c>
      <c r="O208" s="109">
        <v>0</v>
      </c>
      <c r="P208" s="108" t="s">
        <v>221</v>
      </c>
      <c r="Q208" s="108" t="s">
        <v>221</v>
      </c>
      <c r="R208" s="108" t="s">
        <v>221</v>
      </c>
      <c r="S208" s="109">
        <v>0</v>
      </c>
      <c r="T208" s="109">
        <v>0</v>
      </c>
      <c r="U208" s="108"/>
      <c r="V208" s="109">
        <v>0</v>
      </c>
      <c r="W208" s="108"/>
      <c r="X208" s="109">
        <v>0.17368923837269001</v>
      </c>
      <c r="Y208" s="109">
        <v>0</v>
      </c>
      <c r="Z208" s="109">
        <v>0.45528750000000001</v>
      </c>
      <c r="AA208" s="108"/>
      <c r="AB208" s="109">
        <v>0</v>
      </c>
      <c r="AC208" s="109">
        <v>39.2624</v>
      </c>
      <c r="AD208" s="109">
        <v>0</v>
      </c>
      <c r="AE208" s="109">
        <v>521.77554986338805</v>
      </c>
      <c r="AF208" s="108"/>
      <c r="AG208" s="108"/>
      <c r="AH208" s="108"/>
      <c r="AI208" s="108" t="s">
        <v>221</v>
      </c>
      <c r="AJ208" s="109">
        <v>3.0197999999999999E-2</v>
      </c>
      <c r="AK208" s="109">
        <v>0</v>
      </c>
      <c r="AL208" s="109">
        <v>0</v>
      </c>
      <c r="AM208" s="108" t="s">
        <v>221</v>
      </c>
      <c r="AN208" s="108"/>
      <c r="AO208" s="109">
        <v>0</v>
      </c>
      <c r="AP208" s="109">
        <v>0</v>
      </c>
      <c r="AQ208" s="108" t="s">
        <v>221</v>
      </c>
      <c r="AR208" s="109">
        <v>0</v>
      </c>
      <c r="AS208" s="109">
        <v>0</v>
      </c>
      <c r="AT208" s="109">
        <v>0</v>
      </c>
      <c r="AU208" s="109">
        <v>0</v>
      </c>
      <c r="AV208" s="109">
        <v>0</v>
      </c>
      <c r="AW208" s="108" t="s">
        <v>221</v>
      </c>
      <c r="AX208" s="108"/>
      <c r="AY208" s="109">
        <v>0</v>
      </c>
      <c r="AZ208" s="108" t="s">
        <v>221</v>
      </c>
      <c r="BA208" s="109">
        <v>0</v>
      </c>
      <c r="BB208" s="109">
        <v>0</v>
      </c>
      <c r="BC208" s="108" t="s">
        <v>221</v>
      </c>
      <c r="BD208" s="108" t="s">
        <v>221</v>
      </c>
      <c r="BE208" s="109">
        <v>0.17368923837269001</v>
      </c>
      <c r="BF208" s="109">
        <v>39.2624</v>
      </c>
      <c r="BG208" s="109">
        <v>521.77554986338805</v>
      </c>
      <c r="BH208" s="109">
        <v>0.45528750000000001</v>
      </c>
      <c r="BI208" s="109">
        <v>0</v>
      </c>
      <c r="BJ208" s="108"/>
      <c r="BK208" s="109">
        <v>5.7161410000000003E-2</v>
      </c>
      <c r="BL208" s="109">
        <v>3.0197999999999999E-2</v>
      </c>
      <c r="BM208" s="109">
        <v>561.754286011761</v>
      </c>
    </row>
    <row r="209" spans="1:65" ht="18.75" customHeight="1">
      <c r="A209" s="108" t="s">
        <v>342</v>
      </c>
      <c r="B209" s="110"/>
      <c r="C209" s="111">
        <v>0</v>
      </c>
      <c r="D209" s="110"/>
      <c r="E209" s="111">
        <v>0</v>
      </c>
      <c r="F209" s="111">
        <v>0</v>
      </c>
      <c r="G209" s="111">
        <v>0.11930304</v>
      </c>
      <c r="H209" s="110" t="s">
        <v>221</v>
      </c>
      <c r="I209" s="111">
        <v>0</v>
      </c>
      <c r="J209" s="111">
        <v>0</v>
      </c>
      <c r="K209" s="111">
        <v>0.32454229918438599</v>
      </c>
      <c r="L209" s="111">
        <v>0</v>
      </c>
      <c r="M209" s="111">
        <v>0</v>
      </c>
      <c r="N209" s="111">
        <v>0</v>
      </c>
      <c r="O209" s="111">
        <v>0</v>
      </c>
      <c r="P209" s="111">
        <v>0</v>
      </c>
      <c r="Q209" s="110" t="s">
        <v>221</v>
      </c>
      <c r="R209" s="110" t="s">
        <v>221</v>
      </c>
      <c r="S209" s="111">
        <v>0</v>
      </c>
      <c r="T209" s="111">
        <v>0</v>
      </c>
      <c r="U209" s="110"/>
      <c r="V209" s="111">
        <v>1.0708910585420501E-2</v>
      </c>
      <c r="W209" s="110"/>
      <c r="X209" s="111">
        <v>0</v>
      </c>
      <c r="Y209" s="111">
        <v>0</v>
      </c>
      <c r="Z209" s="111">
        <v>0</v>
      </c>
      <c r="AA209" s="110"/>
      <c r="AB209" s="111">
        <v>0</v>
      </c>
      <c r="AC209" s="111">
        <v>0</v>
      </c>
      <c r="AD209" s="111">
        <v>0</v>
      </c>
      <c r="AE209" s="110"/>
      <c r="AF209" s="110"/>
      <c r="AG209" s="110"/>
      <c r="AH209" s="110"/>
      <c r="AI209" s="110"/>
      <c r="AJ209" s="110"/>
      <c r="AK209" s="111">
        <v>0</v>
      </c>
      <c r="AL209" s="111">
        <v>0</v>
      </c>
      <c r="AM209" s="110" t="s">
        <v>221</v>
      </c>
      <c r="AN209" s="110"/>
      <c r="AO209" s="111">
        <v>0</v>
      </c>
      <c r="AP209" s="111">
        <v>0</v>
      </c>
      <c r="AQ209" s="110" t="s">
        <v>221</v>
      </c>
      <c r="AR209" s="111">
        <v>0</v>
      </c>
      <c r="AS209" s="111">
        <v>0</v>
      </c>
      <c r="AT209" s="111">
        <v>0</v>
      </c>
      <c r="AU209" s="111">
        <v>0</v>
      </c>
      <c r="AV209" s="111">
        <v>0</v>
      </c>
      <c r="AW209" s="110"/>
      <c r="AX209" s="110"/>
      <c r="AY209" s="111">
        <v>0</v>
      </c>
      <c r="AZ209" s="110" t="s">
        <v>221</v>
      </c>
      <c r="BA209" s="111">
        <v>0</v>
      </c>
      <c r="BB209" s="111">
        <v>0</v>
      </c>
      <c r="BC209" s="111">
        <v>0</v>
      </c>
      <c r="BD209" s="110" t="s">
        <v>221</v>
      </c>
      <c r="BE209" s="111">
        <v>0</v>
      </c>
      <c r="BF209" s="111">
        <v>0</v>
      </c>
      <c r="BG209" s="110"/>
      <c r="BH209" s="111">
        <v>0.33525120976980599</v>
      </c>
      <c r="BI209" s="111">
        <v>0</v>
      </c>
      <c r="BJ209" s="110"/>
      <c r="BK209" s="111">
        <v>0.11930304</v>
      </c>
      <c r="BL209" s="111">
        <v>0</v>
      </c>
      <c r="BM209" s="111">
        <v>0.45455424976980602</v>
      </c>
    </row>
    <row r="210" spans="1:65" ht="18.75" customHeight="1">
      <c r="A210" s="108" t="s">
        <v>343</v>
      </c>
      <c r="B210" s="108"/>
      <c r="C210" s="109">
        <v>0</v>
      </c>
      <c r="D210" s="108"/>
      <c r="E210" s="109">
        <v>0</v>
      </c>
      <c r="F210" s="108"/>
      <c r="G210" s="109">
        <v>0</v>
      </c>
      <c r="H210" s="108" t="s">
        <v>221</v>
      </c>
      <c r="I210" s="109">
        <v>0</v>
      </c>
      <c r="J210" s="109">
        <v>0</v>
      </c>
      <c r="K210" s="109">
        <v>0</v>
      </c>
      <c r="L210" s="108" t="s">
        <v>221</v>
      </c>
      <c r="M210" s="109">
        <v>0</v>
      </c>
      <c r="N210" s="109">
        <v>0</v>
      </c>
      <c r="O210" s="109">
        <v>0</v>
      </c>
      <c r="P210" s="109">
        <v>0</v>
      </c>
      <c r="Q210" s="108"/>
      <c r="R210" s="109">
        <v>0</v>
      </c>
      <c r="S210" s="109">
        <v>0</v>
      </c>
      <c r="T210" s="109">
        <v>0</v>
      </c>
      <c r="U210" s="108"/>
      <c r="V210" s="109">
        <v>0</v>
      </c>
      <c r="W210" s="108"/>
      <c r="X210" s="109">
        <v>0</v>
      </c>
      <c r="Y210" s="109">
        <v>0</v>
      </c>
      <c r="Z210" s="109">
        <v>3.0224922371999998</v>
      </c>
      <c r="AA210" s="108"/>
      <c r="AB210" s="109">
        <v>0</v>
      </c>
      <c r="AC210" s="109">
        <v>0</v>
      </c>
      <c r="AD210" s="109">
        <v>0</v>
      </c>
      <c r="AE210" s="108"/>
      <c r="AF210" s="108"/>
      <c r="AG210" s="108"/>
      <c r="AH210" s="108"/>
      <c r="AI210" s="108"/>
      <c r="AJ210" s="109">
        <v>23.7</v>
      </c>
      <c r="AK210" s="109">
        <v>0</v>
      </c>
      <c r="AL210" s="109">
        <v>0</v>
      </c>
      <c r="AM210" s="108" t="s">
        <v>221</v>
      </c>
      <c r="AN210" s="108"/>
      <c r="AO210" s="109">
        <v>0</v>
      </c>
      <c r="AP210" s="109">
        <v>0</v>
      </c>
      <c r="AQ210" s="108" t="s">
        <v>221</v>
      </c>
      <c r="AR210" s="109">
        <v>0</v>
      </c>
      <c r="AS210" s="109">
        <v>0</v>
      </c>
      <c r="AT210" s="109">
        <v>0</v>
      </c>
      <c r="AU210" s="109">
        <v>0</v>
      </c>
      <c r="AV210" s="109">
        <v>96.019756583009197</v>
      </c>
      <c r="AW210" s="108" t="s">
        <v>221</v>
      </c>
      <c r="AX210" s="108"/>
      <c r="AY210" s="109">
        <v>0</v>
      </c>
      <c r="AZ210" s="108" t="s">
        <v>221</v>
      </c>
      <c r="BA210" s="109">
        <v>0</v>
      </c>
      <c r="BB210" s="109">
        <v>0</v>
      </c>
      <c r="BC210" s="109">
        <v>0</v>
      </c>
      <c r="BD210" s="108" t="s">
        <v>221</v>
      </c>
      <c r="BE210" s="109">
        <v>0</v>
      </c>
      <c r="BF210" s="109">
        <v>0</v>
      </c>
      <c r="BG210" s="108"/>
      <c r="BH210" s="109">
        <v>3.0224922371999998</v>
      </c>
      <c r="BI210" s="109">
        <v>0</v>
      </c>
      <c r="BJ210" s="108"/>
      <c r="BK210" s="109">
        <v>0</v>
      </c>
      <c r="BL210" s="109">
        <v>119.719756583009</v>
      </c>
      <c r="BM210" s="109">
        <v>122.742248820209</v>
      </c>
    </row>
    <row r="211" spans="1:65" ht="18.75" customHeight="1">
      <c r="A211" s="108" t="s">
        <v>202</v>
      </c>
      <c r="B211" s="110"/>
      <c r="C211" s="111">
        <v>237.96360000000001</v>
      </c>
      <c r="D211" s="110"/>
      <c r="E211" s="111">
        <v>0</v>
      </c>
      <c r="F211" s="111">
        <v>159.53273999999999</v>
      </c>
      <c r="G211" s="111">
        <v>200.70803465</v>
      </c>
      <c r="H211" s="110" t="s">
        <v>221</v>
      </c>
      <c r="I211" s="111">
        <v>0</v>
      </c>
      <c r="J211" s="111">
        <v>0</v>
      </c>
      <c r="K211" s="111">
        <v>0</v>
      </c>
      <c r="L211" s="111">
        <v>0</v>
      </c>
      <c r="M211" s="110" t="s">
        <v>221</v>
      </c>
      <c r="N211" s="111">
        <v>3926.0626654033399</v>
      </c>
      <c r="O211" s="111">
        <v>32.052239999999998</v>
      </c>
      <c r="P211" s="111">
        <v>8286.7450681281007</v>
      </c>
      <c r="Q211" s="111">
        <v>2605.70498748004</v>
      </c>
      <c r="R211" s="111">
        <v>5175.7083000000002</v>
      </c>
      <c r="S211" s="111">
        <v>0.22615404929999999</v>
      </c>
      <c r="T211" s="111">
        <v>0</v>
      </c>
      <c r="U211" s="110"/>
      <c r="V211" s="111">
        <v>1.0700343456952099</v>
      </c>
      <c r="W211" s="111">
        <v>370.92217326357797</v>
      </c>
      <c r="X211" s="111">
        <v>61.691259483827203</v>
      </c>
      <c r="Y211" s="110" t="s">
        <v>221</v>
      </c>
      <c r="Z211" s="111">
        <v>154.28823593760001</v>
      </c>
      <c r="AA211" s="111">
        <v>582.186671087533</v>
      </c>
      <c r="AB211" s="111">
        <v>0</v>
      </c>
      <c r="AC211" s="111">
        <v>0.214</v>
      </c>
      <c r="AD211" s="111">
        <v>0</v>
      </c>
      <c r="AE211" s="110"/>
      <c r="AF211" s="111">
        <v>3.6423000000000001</v>
      </c>
      <c r="AG211" s="111">
        <v>3.1704653538591598</v>
      </c>
      <c r="AH211" s="110"/>
      <c r="AI211" s="111">
        <v>4.7544155999999997</v>
      </c>
      <c r="AJ211" s="110"/>
      <c r="AK211" s="111">
        <v>0</v>
      </c>
      <c r="AL211" s="111">
        <v>0</v>
      </c>
      <c r="AM211" s="111">
        <v>30091.468499999999</v>
      </c>
      <c r="AN211" s="110"/>
      <c r="AO211" s="111">
        <v>0</v>
      </c>
      <c r="AP211" s="111">
        <v>340.35697992700699</v>
      </c>
      <c r="AQ211" s="110" t="s">
        <v>221</v>
      </c>
      <c r="AR211" s="111">
        <v>34.039417598000803</v>
      </c>
      <c r="AS211" s="111">
        <v>2.2303017000000402E-3</v>
      </c>
      <c r="AT211" s="111">
        <v>0</v>
      </c>
      <c r="AU211" s="111">
        <v>14.0629203</v>
      </c>
      <c r="AV211" s="111">
        <v>4.5764812040463001</v>
      </c>
      <c r="AW211" s="110" t="s">
        <v>221</v>
      </c>
      <c r="AX211" s="110"/>
      <c r="AY211" s="110"/>
      <c r="AZ211" s="111">
        <v>6210.0222424426202</v>
      </c>
      <c r="BA211" s="111">
        <v>0</v>
      </c>
      <c r="BB211" s="111">
        <v>0</v>
      </c>
      <c r="BC211" s="110" t="s">
        <v>221</v>
      </c>
      <c r="BD211" s="111">
        <v>4069</v>
      </c>
      <c r="BE211" s="111">
        <v>61.691259483827203</v>
      </c>
      <c r="BF211" s="111">
        <v>582.40067108753306</v>
      </c>
      <c r="BG211" s="110"/>
      <c r="BH211" s="111">
        <v>57651.795670130901</v>
      </c>
      <c r="BI211" s="111">
        <v>4069</v>
      </c>
      <c r="BJ211" s="110"/>
      <c r="BK211" s="111">
        <v>200.70803465</v>
      </c>
      <c r="BL211" s="111">
        <v>4.5764812040463001</v>
      </c>
      <c r="BM211" s="111">
        <v>62570.172116556299</v>
      </c>
    </row>
    <row r="212" spans="1:65" ht="18.75" customHeight="1">
      <c r="A212" s="108" t="s">
        <v>124</v>
      </c>
      <c r="B212" s="108"/>
      <c r="C212" s="109">
        <v>267.10199999999998</v>
      </c>
      <c r="D212" s="108"/>
      <c r="E212" s="109">
        <v>0</v>
      </c>
      <c r="F212" s="109">
        <v>808.46919000000003</v>
      </c>
      <c r="G212" s="109">
        <v>1025.4514801299999</v>
      </c>
      <c r="H212" s="108" t="s">
        <v>221</v>
      </c>
      <c r="I212" s="109">
        <v>0</v>
      </c>
      <c r="J212" s="109">
        <v>0</v>
      </c>
      <c r="K212" s="109">
        <v>60.0012708137834</v>
      </c>
      <c r="L212" s="108" t="s">
        <v>221</v>
      </c>
      <c r="M212" s="109">
        <v>1.5838661644915499</v>
      </c>
      <c r="N212" s="109">
        <v>555.91858071682896</v>
      </c>
      <c r="O212" s="109">
        <v>1.9425600000000001</v>
      </c>
      <c r="P212" s="109">
        <v>4818.0793849022002</v>
      </c>
      <c r="Q212" s="109">
        <v>18833.377464441099</v>
      </c>
      <c r="R212" s="109">
        <v>5689.2726000000002</v>
      </c>
      <c r="S212" s="109">
        <v>3.1203049896000001</v>
      </c>
      <c r="T212" s="109">
        <v>0</v>
      </c>
      <c r="U212" s="108"/>
      <c r="V212" s="109">
        <v>80.028723034770195</v>
      </c>
      <c r="W212" s="109">
        <v>836.93819222670595</v>
      </c>
      <c r="X212" s="109">
        <v>359.97884149278002</v>
      </c>
      <c r="Y212" s="109">
        <v>251.31870000000001</v>
      </c>
      <c r="Z212" s="109">
        <v>3099.9472327583999</v>
      </c>
      <c r="AA212" s="109">
        <v>1649.1793766578301</v>
      </c>
      <c r="AB212" s="109">
        <v>340.86599999999999</v>
      </c>
      <c r="AC212" s="109">
        <v>0</v>
      </c>
      <c r="AD212" s="109">
        <v>0.1111314294</v>
      </c>
      <c r="AE212" s="108"/>
      <c r="AF212" s="109">
        <v>172.40219999999999</v>
      </c>
      <c r="AG212" s="108" t="s">
        <v>221</v>
      </c>
      <c r="AH212" s="109">
        <v>1.44110726439664E-2</v>
      </c>
      <c r="AI212" s="108" t="s">
        <v>221</v>
      </c>
      <c r="AJ212" s="109">
        <v>17.942277000000001</v>
      </c>
      <c r="AK212" s="109">
        <v>639.31455627891899</v>
      </c>
      <c r="AL212" s="109">
        <v>0</v>
      </c>
      <c r="AM212" s="109">
        <v>82678.874490000002</v>
      </c>
      <c r="AN212" s="109">
        <v>0.11298186516634701</v>
      </c>
      <c r="AO212" s="109">
        <v>0</v>
      </c>
      <c r="AP212" s="109">
        <v>394.24612226277401</v>
      </c>
      <c r="AQ212" s="108" t="s">
        <v>221</v>
      </c>
      <c r="AR212" s="109">
        <v>5467.0371167468702</v>
      </c>
      <c r="AS212" s="109">
        <v>2.9152762803000001</v>
      </c>
      <c r="AT212" s="109">
        <v>0</v>
      </c>
      <c r="AU212" s="109">
        <v>9.9629045999999999</v>
      </c>
      <c r="AV212" s="109">
        <v>246.180149296906</v>
      </c>
      <c r="AW212" s="108" t="s">
        <v>221</v>
      </c>
      <c r="AX212" s="109">
        <v>0</v>
      </c>
      <c r="AY212" s="109">
        <v>976.39790088669395</v>
      </c>
      <c r="AZ212" s="108"/>
      <c r="BA212" s="109">
        <v>77.296772249319702</v>
      </c>
      <c r="BB212" s="109">
        <v>4</v>
      </c>
      <c r="BC212" s="108" t="s">
        <v>221</v>
      </c>
      <c r="BD212" s="109">
        <v>17065</v>
      </c>
      <c r="BE212" s="109">
        <v>778.25459560726597</v>
      </c>
      <c r="BF212" s="109">
        <v>1649.1793766578301</v>
      </c>
      <c r="BG212" s="108"/>
      <c r="BH212" s="109">
        <v>125013.061623327</v>
      </c>
      <c r="BI212" s="109">
        <v>17704.3145562789</v>
      </c>
      <c r="BJ212" s="108"/>
      <c r="BK212" s="109">
        <v>1025.4514801299999</v>
      </c>
      <c r="BL212" s="109">
        <v>264.12242629690599</v>
      </c>
      <c r="BM212" s="109">
        <v>146434.38405829799</v>
      </c>
    </row>
    <row r="213" spans="1:65" ht="18.75" customHeight="1">
      <c r="A213" s="108" t="s">
        <v>344</v>
      </c>
      <c r="B213" s="110"/>
      <c r="C213" s="111">
        <v>0</v>
      </c>
      <c r="D213" s="110"/>
      <c r="E213" s="111">
        <v>0</v>
      </c>
      <c r="F213" s="110"/>
      <c r="G213" s="111">
        <v>0</v>
      </c>
      <c r="H213" s="110" t="s">
        <v>221</v>
      </c>
      <c r="I213" s="111">
        <v>0</v>
      </c>
      <c r="J213" s="111">
        <v>0</v>
      </c>
      <c r="K213" s="111">
        <v>0</v>
      </c>
      <c r="L213" s="111">
        <v>0</v>
      </c>
      <c r="M213" s="111">
        <v>0</v>
      </c>
      <c r="N213" s="111">
        <v>0</v>
      </c>
      <c r="O213" s="111">
        <v>0</v>
      </c>
      <c r="P213" s="111">
        <v>0</v>
      </c>
      <c r="Q213" s="110" t="s">
        <v>221</v>
      </c>
      <c r="R213" s="111">
        <v>235.53540000000001</v>
      </c>
      <c r="S213" s="111">
        <v>0</v>
      </c>
      <c r="T213" s="111">
        <v>0</v>
      </c>
      <c r="U213" s="110"/>
      <c r="V213" s="111">
        <v>0</v>
      </c>
      <c r="W213" s="110"/>
      <c r="X213" s="111">
        <v>0</v>
      </c>
      <c r="Y213" s="111">
        <v>0</v>
      </c>
      <c r="Z213" s="111">
        <v>0</v>
      </c>
      <c r="AA213" s="110"/>
      <c r="AB213" s="111">
        <v>0</v>
      </c>
      <c r="AC213" s="111">
        <v>0</v>
      </c>
      <c r="AD213" s="111">
        <v>0</v>
      </c>
      <c r="AE213" s="110"/>
      <c r="AF213" s="110"/>
      <c r="AG213" s="110"/>
      <c r="AH213" s="110"/>
      <c r="AI213" s="110" t="s">
        <v>221</v>
      </c>
      <c r="AJ213" s="110"/>
      <c r="AK213" s="111">
        <v>0</v>
      </c>
      <c r="AL213" s="111">
        <v>0</v>
      </c>
      <c r="AM213" s="110" t="s">
        <v>221</v>
      </c>
      <c r="AN213" s="110"/>
      <c r="AO213" s="110" t="s">
        <v>221</v>
      </c>
      <c r="AP213" s="111">
        <v>0</v>
      </c>
      <c r="AQ213" s="110" t="s">
        <v>221</v>
      </c>
      <c r="AR213" s="111">
        <v>0</v>
      </c>
      <c r="AS213" s="111">
        <v>0</v>
      </c>
      <c r="AT213" s="111">
        <v>0</v>
      </c>
      <c r="AU213" s="111">
        <v>0</v>
      </c>
      <c r="AV213" s="111">
        <v>0</v>
      </c>
      <c r="AW213" s="110" t="s">
        <v>221</v>
      </c>
      <c r="AX213" s="110"/>
      <c r="AY213" s="111">
        <v>0</v>
      </c>
      <c r="AZ213" s="110" t="s">
        <v>221</v>
      </c>
      <c r="BA213" s="111">
        <v>0</v>
      </c>
      <c r="BB213" s="111">
        <v>1</v>
      </c>
      <c r="BC213" s="110" t="s">
        <v>221</v>
      </c>
      <c r="BD213" s="110" t="s">
        <v>221</v>
      </c>
      <c r="BE213" s="111">
        <v>0</v>
      </c>
      <c r="BF213" s="111">
        <v>0</v>
      </c>
      <c r="BG213" s="110"/>
      <c r="BH213" s="111">
        <v>236.53540000000001</v>
      </c>
      <c r="BI213" s="111">
        <v>0</v>
      </c>
      <c r="BJ213" s="110"/>
      <c r="BK213" s="111">
        <v>0</v>
      </c>
      <c r="BL213" s="111">
        <v>0</v>
      </c>
      <c r="BM213" s="111">
        <v>236.53540000000001</v>
      </c>
    </row>
    <row r="214" spans="1:65" ht="18.75" customHeight="1">
      <c r="A214" s="108" t="s">
        <v>345</v>
      </c>
      <c r="B214" s="108"/>
      <c r="C214" s="109">
        <v>14.5692</v>
      </c>
      <c r="D214" s="108"/>
      <c r="E214" s="109">
        <v>0</v>
      </c>
      <c r="F214" s="109">
        <v>16.875990000000002</v>
      </c>
      <c r="G214" s="109">
        <v>1.4494249299999999</v>
      </c>
      <c r="H214" s="109">
        <v>115.144091290052</v>
      </c>
      <c r="I214" s="108" t="s">
        <v>221</v>
      </c>
      <c r="J214" s="109">
        <v>0</v>
      </c>
      <c r="K214" s="109">
        <v>0</v>
      </c>
      <c r="L214" s="109">
        <v>0</v>
      </c>
      <c r="M214" s="108" t="s">
        <v>221</v>
      </c>
      <c r="N214" s="109">
        <v>71.225536641944601</v>
      </c>
      <c r="O214" s="109">
        <v>0</v>
      </c>
      <c r="P214" s="109">
        <v>0</v>
      </c>
      <c r="Q214" s="109">
        <v>97.512510919917105</v>
      </c>
      <c r="R214" s="109">
        <v>496.56689999999998</v>
      </c>
      <c r="S214" s="109">
        <v>0</v>
      </c>
      <c r="T214" s="109">
        <v>0</v>
      </c>
      <c r="U214" s="108"/>
      <c r="V214" s="109">
        <v>1.8832246362829499E-2</v>
      </c>
      <c r="W214" s="108"/>
      <c r="X214" s="109">
        <v>0.23684896141730399</v>
      </c>
      <c r="Y214" s="108" t="s">
        <v>221</v>
      </c>
      <c r="Z214" s="109">
        <v>4.1154724071000004</v>
      </c>
      <c r="AA214" s="109">
        <v>264.96187002652499</v>
      </c>
      <c r="AB214" s="109">
        <v>0</v>
      </c>
      <c r="AC214" s="109">
        <v>393.15772299999998</v>
      </c>
      <c r="AD214" s="109">
        <v>0</v>
      </c>
      <c r="AE214" s="108"/>
      <c r="AF214" s="108"/>
      <c r="AG214" s="108"/>
      <c r="AH214" s="108"/>
      <c r="AI214" s="108"/>
      <c r="AJ214" s="109">
        <v>0</v>
      </c>
      <c r="AK214" s="109">
        <v>0</v>
      </c>
      <c r="AL214" s="109">
        <v>0</v>
      </c>
      <c r="AM214" s="109">
        <v>442.29662999999999</v>
      </c>
      <c r="AN214" s="108"/>
      <c r="AO214" s="109">
        <v>0.53218997243203303</v>
      </c>
      <c r="AP214" s="109">
        <v>5.7025547445255502E-2</v>
      </c>
      <c r="AQ214" s="108" t="s">
        <v>221</v>
      </c>
      <c r="AR214" s="108" t="s">
        <v>221</v>
      </c>
      <c r="AS214" s="109">
        <v>0</v>
      </c>
      <c r="AT214" s="109">
        <v>0</v>
      </c>
      <c r="AU214" s="109">
        <v>0</v>
      </c>
      <c r="AV214" s="109">
        <v>0</v>
      </c>
      <c r="AW214" s="108" t="s">
        <v>221</v>
      </c>
      <c r="AX214" s="108"/>
      <c r="AY214" s="109">
        <v>1.68032469043249</v>
      </c>
      <c r="AZ214" s="109">
        <v>288.01334546557501</v>
      </c>
      <c r="BA214" s="109">
        <v>205.783566687991</v>
      </c>
      <c r="BB214" s="109">
        <v>0</v>
      </c>
      <c r="BC214" s="108" t="s">
        <v>221</v>
      </c>
      <c r="BD214" s="109">
        <v>1543</v>
      </c>
      <c r="BE214" s="109">
        <v>206.55260562184</v>
      </c>
      <c r="BF214" s="109">
        <v>773.26368431657704</v>
      </c>
      <c r="BG214" s="108"/>
      <c r="BH214" s="109">
        <v>1432.93176791878</v>
      </c>
      <c r="BI214" s="109">
        <v>1543</v>
      </c>
      <c r="BJ214" s="108"/>
      <c r="BK214" s="109">
        <v>1.4494249299999999</v>
      </c>
      <c r="BL214" s="109">
        <v>0</v>
      </c>
      <c r="BM214" s="109">
        <v>3957.1974827872</v>
      </c>
    </row>
    <row r="215" spans="1:65" ht="28.5" customHeight="1">
      <c r="A215" s="108" t="s">
        <v>346</v>
      </c>
      <c r="B215" s="110"/>
      <c r="C215" s="111">
        <v>0</v>
      </c>
      <c r="D215" s="110"/>
      <c r="E215" s="111">
        <v>0</v>
      </c>
      <c r="F215" s="110"/>
      <c r="G215" s="111">
        <v>0</v>
      </c>
      <c r="H215" s="110" t="s">
        <v>221</v>
      </c>
      <c r="I215" s="111">
        <v>0</v>
      </c>
      <c r="J215" s="111">
        <v>0</v>
      </c>
      <c r="K215" s="111">
        <v>0</v>
      </c>
      <c r="L215" s="111">
        <v>0</v>
      </c>
      <c r="M215" s="111">
        <v>0</v>
      </c>
      <c r="N215" s="111">
        <v>0</v>
      </c>
      <c r="O215" s="111">
        <v>0</v>
      </c>
      <c r="P215" s="111">
        <v>0</v>
      </c>
      <c r="Q215" s="110"/>
      <c r="R215" s="111">
        <v>4.8563999999999998</v>
      </c>
      <c r="S215" s="111">
        <v>0</v>
      </c>
      <c r="T215" s="111">
        <v>0</v>
      </c>
      <c r="U215" s="110"/>
      <c r="V215" s="111">
        <v>0</v>
      </c>
      <c r="W215" s="110"/>
      <c r="X215" s="111">
        <v>0</v>
      </c>
      <c r="Y215" s="111">
        <v>0</v>
      </c>
      <c r="Z215" s="111">
        <v>0</v>
      </c>
      <c r="AA215" s="110"/>
      <c r="AB215" s="111">
        <v>3.0440700000000001</v>
      </c>
      <c r="AC215" s="111">
        <v>0.14460300000000001</v>
      </c>
      <c r="AD215" s="111">
        <v>0</v>
      </c>
      <c r="AE215" s="110"/>
      <c r="AF215" s="110" t="s">
        <v>221</v>
      </c>
      <c r="AG215" s="110"/>
      <c r="AH215" s="110"/>
      <c r="AI215" s="110"/>
      <c r="AJ215" s="110"/>
      <c r="AK215" s="111">
        <v>0</v>
      </c>
      <c r="AL215" s="111">
        <v>0</v>
      </c>
      <c r="AM215" s="110" t="s">
        <v>221</v>
      </c>
      <c r="AN215" s="110"/>
      <c r="AO215" s="111">
        <v>0</v>
      </c>
      <c r="AP215" s="111">
        <v>8.5538321167883194E-2</v>
      </c>
      <c r="AQ215" s="110" t="s">
        <v>221</v>
      </c>
      <c r="AR215" s="111">
        <v>160.17836136828399</v>
      </c>
      <c r="AS215" s="111">
        <v>0</v>
      </c>
      <c r="AT215" s="111">
        <v>0</v>
      </c>
      <c r="AU215" s="111">
        <v>0</v>
      </c>
      <c r="AV215" s="111">
        <v>0</v>
      </c>
      <c r="AW215" s="110" t="s">
        <v>221</v>
      </c>
      <c r="AX215" s="110"/>
      <c r="AY215" s="111">
        <v>0</v>
      </c>
      <c r="AZ215" s="110" t="s">
        <v>221</v>
      </c>
      <c r="BA215" s="111">
        <v>0</v>
      </c>
      <c r="BB215" s="111">
        <v>32</v>
      </c>
      <c r="BC215" s="111">
        <v>0</v>
      </c>
      <c r="BD215" s="110" t="s">
        <v>221</v>
      </c>
      <c r="BE215" s="111">
        <v>3.0440700000000001</v>
      </c>
      <c r="BF215" s="111">
        <v>0.14460300000000001</v>
      </c>
      <c r="BG215" s="110"/>
      <c r="BH215" s="111">
        <v>197.120299689452</v>
      </c>
      <c r="BI215" s="111">
        <v>0</v>
      </c>
      <c r="BJ215" s="110"/>
      <c r="BK215" s="111">
        <v>0</v>
      </c>
      <c r="BL215" s="111">
        <v>0</v>
      </c>
      <c r="BM215" s="111">
        <v>200.30897268945199</v>
      </c>
    </row>
    <row r="216" spans="1:65" ht="18.75" customHeight="1">
      <c r="A216" s="108" t="s">
        <v>347</v>
      </c>
      <c r="B216" s="108"/>
      <c r="C216" s="109">
        <v>0</v>
      </c>
      <c r="D216" s="108"/>
      <c r="E216" s="109">
        <v>0</v>
      </c>
      <c r="F216" s="108" t="s">
        <v>221</v>
      </c>
      <c r="G216" s="109">
        <v>0.27498555000000002</v>
      </c>
      <c r="H216" s="108" t="s">
        <v>221</v>
      </c>
      <c r="I216" s="109">
        <v>0</v>
      </c>
      <c r="J216" s="109">
        <v>0</v>
      </c>
      <c r="K216" s="109">
        <v>0</v>
      </c>
      <c r="L216" s="109">
        <v>0</v>
      </c>
      <c r="M216" s="109">
        <v>0</v>
      </c>
      <c r="N216" s="109">
        <v>0.98016793543960501</v>
      </c>
      <c r="O216" s="108" t="s">
        <v>221</v>
      </c>
      <c r="P216" s="108" t="s">
        <v>221</v>
      </c>
      <c r="Q216" s="108" t="s">
        <v>221</v>
      </c>
      <c r="R216" s="109">
        <v>18.211500000000001</v>
      </c>
      <c r="S216" s="109">
        <v>0</v>
      </c>
      <c r="T216" s="109">
        <v>0</v>
      </c>
      <c r="U216" s="108"/>
      <c r="V216" s="109">
        <v>0</v>
      </c>
      <c r="W216" s="108"/>
      <c r="X216" s="109">
        <v>1.12108508404191</v>
      </c>
      <c r="Y216" s="109">
        <v>0</v>
      </c>
      <c r="Z216" s="109">
        <v>17.638463011500001</v>
      </c>
      <c r="AA216" s="108"/>
      <c r="AB216" s="109">
        <v>0</v>
      </c>
      <c r="AC216" s="109">
        <v>4.0000000000000001E-3</v>
      </c>
      <c r="AD216" s="109">
        <v>0</v>
      </c>
      <c r="AE216" s="108"/>
      <c r="AF216" s="108"/>
      <c r="AG216" s="108" t="s">
        <v>221</v>
      </c>
      <c r="AH216" s="108"/>
      <c r="AI216" s="108"/>
      <c r="AJ216" s="109">
        <v>72.965097999999998</v>
      </c>
      <c r="AK216" s="109">
        <v>0</v>
      </c>
      <c r="AL216" s="109">
        <v>0</v>
      </c>
      <c r="AM216" s="109">
        <v>662.41296</v>
      </c>
      <c r="AN216" s="108"/>
      <c r="AO216" s="109">
        <v>0</v>
      </c>
      <c r="AP216" s="109">
        <v>0</v>
      </c>
      <c r="AQ216" s="108" t="s">
        <v>221</v>
      </c>
      <c r="AR216" s="109">
        <v>1.1685080000000001</v>
      </c>
      <c r="AS216" s="109">
        <v>0</v>
      </c>
      <c r="AT216" s="109">
        <v>0</v>
      </c>
      <c r="AU216" s="109">
        <v>0</v>
      </c>
      <c r="AV216" s="109">
        <v>139.366804968504</v>
      </c>
      <c r="AW216" s="108" t="s">
        <v>221</v>
      </c>
      <c r="AX216" s="108"/>
      <c r="AY216" s="108" t="s">
        <v>221</v>
      </c>
      <c r="AZ216" s="108" t="s">
        <v>221</v>
      </c>
      <c r="BA216" s="109">
        <v>0</v>
      </c>
      <c r="BB216" s="109">
        <v>0</v>
      </c>
      <c r="BC216" s="108" t="s">
        <v>221</v>
      </c>
      <c r="BD216" s="108" t="s">
        <v>221</v>
      </c>
      <c r="BE216" s="109">
        <v>1.12108508404191</v>
      </c>
      <c r="BF216" s="109">
        <v>4.0000000000000001E-3</v>
      </c>
      <c r="BG216" s="108"/>
      <c r="BH216" s="109">
        <v>700.41159894693999</v>
      </c>
      <c r="BI216" s="109">
        <v>0</v>
      </c>
      <c r="BJ216" s="108"/>
      <c r="BK216" s="109">
        <v>0.27498555000000002</v>
      </c>
      <c r="BL216" s="109">
        <v>212.33190296850401</v>
      </c>
      <c r="BM216" s="109">
        <v>914.14357254948595</v>
      </c>
    </row>
    <row r="217" spans="1:65" ht="18.75" customHeight="1">
      <c r="A217" s="108" t="s">
        <v>203</v>
      </c>
      <c r="B217" s="110"/>
      <c r="C217" s="111">
        <v>13.3551</v>
      </c>
      <c r="D217" s="110"/>
      <c r="E217" s="111">
        <v>0</v>
      </c>
      <c r="F217" s="111">
        <v>16.754580000000001</v>
      </c>
      <c r="G217" s="111">
        <v>3.77747447</v>
      </c>
      <c r="H217" s="111">
        <v>431.30681451872903</v>
      </c>
      <c r="I217" s="111">
        <v>0</v>
      </c>
      <c r="J217" s="111">
        <v>0</v>
      </c>
      <c r="K217" s="111">
        <v>0</v>
      </c>
      <c r="L217" s="111">
        <v>0</v>
      </c>
      <c r="M217" s="110" t="s">
        <v>221</v>
      </c>
      <c r="N217" s="111">
        <v>110.432254059529</v>
      </c>
      <c r="O217" s="111">
        <v>0.48564000000000002</v>
      </c>
      <c r="P217" s="111">
        <v>0.886293</v>
      </c>
      <c r="Q217" s="111">
        <v>426.99148091675198</v>
      </c>
      <c r="R217" s="111">
        <v>530.56169999999997</v>
      </c>
      <c r="S217" s="111">
        <v>0</v>
      </c>
      <c r="T217" s="111">
        <v>0</v>
      </c>
      <c r="U217" s="110"/>
      <c r="V217" s="111">
        <v>2.2452051094045501E-2</v>
      </c>
      <c r="W217" s="111">
        <v>2.1686721444669801</v>
      </c>
      <c r="X217" s="111">
        <v>24.395443025982299</v>
      </c>
      <c r="Y217" s="111">
        <v>0</v>
      </c>
      <c r="Z217" s="111">
        <v>198.8839015236</v>
      </c>
      <c r="AA217" s="111">
        <v>4736.8534482758596</v>
      </c>
      <c r="AB217" s="111">
        <v>0</v>
      </c>
      <c r="AC217" s="111">
        <v>236.203553</v>
      </c>
      <c r="AD217" s="111">
        <v>0</v>
      </c>
      <c r="AE217" s="110"/>
      <c r="AF217" s="110"/>
      <c r="AG217" s="110"/>
      <c r="AH217" s="110"/>
      <c r="AI217" s="110"/>
      <c r="AJ217" s="111">
        <v>1476.4409226299999</v>
      </c>
      <c r="AK217" s="110" t="s">
        <v>221</v>
      </c>
      <c r="AL217" s="111">
        <v>0</v>
      </c>
      <c r="AM217" s="111">
        <v>1351.0504800000001</v>
      </c>
      <c r="AN217" s="110"/>
      <c r="AO217" s="110" t="s">
        <v>221</v>
      </c>
      <c r="AP217" s="111">
        <v>5.7310675182481798</v>
      </c>
      <c r="AQ217" s="110" t="s">
        <v>221</v>
      </c>
      <c r="AR217" s="111">
        <v>10.780379670042899</v>
      </c>
      <c r="AS217" s="111">
        <v>0</v>
      </c>
      <c r="AT217" s="111">
        <v>0</v>
      </c>
      <c r="AU217" s="111">
        <v>0</v>
      </c>
      <c r="AV217" s="111">
        <v>0.25904610588941301</v>
      </c>
      <c r="AW217" s="110" t="s">
        <v>221</v>
      </c>
      <c r="AX217" s="110"/>
      <c r="AY217" s="111">
        <v>352.22190626373299</v>
      </c>
      <c r="AZ217" s="111">
        <v>557.57152967343995</v>
      </c>
      <c r="BA217" s="110"/>
      <c r="BB217" s="111">
        <v>0</v>
      </c>
      <c r="BC217" s="110" t="s">
        <v>221</v>
      </c>
      <c r="BD217" s="111">
        <v>1764</v>
      </c>
      <c r="BE217" s="111">
        <v>24.395443025982299</v>
      </c>
      <c r="BF217" s="111">
        <v>5404.3638157945898</v>
      </c>
      <c r="BG217" s="110"/>
      <c r="BH217" s="111">
        <v>3577.8974368209101</v>
      </c>
      <c r="BI217" s="111">
        <v>1764</v>
      </c>
      <c r="BJ217" s="110"/>
      <c r="BK217" s="111">
        <v>3.77747447</v>
      </c>
      <c r="BL217" s="111">
        <v>1476.69996873589</v>
      </c>
      <c r="BM217" s="111">
        <v>12251.134138847399</v>
      </c>
    </row>
    <row r="218" spans="1:65" ht="18.75" customHeight="1">
      <c r="A218" s="108" t="s">
        <v>348</v>
      </c>
      <c r="B218" s="108"/>
      <c r="C218" s="109">
        <v>0</v>
      </c>
      <c r="D218" s="108"/>
      <c r="E218" s="109">
        <v>0</v>
      </c>
      <c r="F218" s="108"/>
      <c r="G218" s="109">
        <v>0</v>
      </c>
      <c r="H218" s="108" t="s">
        <v>221</v>
      </c>
      <c r="I218" s="109">
        <v>0</v>
      </c>
      <c r="J218" s="109">
        <v>0</v>
      </c>
      <c r="K218" s="109">
        <v>0</v>
      </c>
      <c r="L218" s="109">
        <v>0</v>
      </c>
      <c r="M218" s="109">
        <v>0</v>
      </c>
      <c r="N218" s="109">
        <v>0</v>
      </c>
      <c r="O218" s="109">
        <v>0</v>
      </c>
      <c r="P218" s="109">
        <v>0</v>
      </c>
      <c r="Q218" s="108" t="s">
        <v>221</v>
      </c>
      <c r="R218" s="109">
        <v>0</v>
      </c>
      <c r="S218" s="109">
        <v>0</v>
      </c>
      <c r="T218" s="109">
        <v>0</v>
      </c>
      <c r="U218" s="108"/>
      <c r="V218" s="109">
        <v>0</v>
      </c>
      <c r="W218" s="108"/>
      <c r="X218" s="109">
        <v>20.4163804741716</v>
      </c>
      <c r="Y218" s="109">
        <v>0</v>
      </c>
      <c r="Z218" s="109">
        <v>0</v>
      </c>
      <c r="AA218" s="108"/>
      <c r="AB218" s="109">
        <v>0</v>
      </c>
      <c r="AC218" s="109">
        <v>3.4549999999999997E-2</v>
      </c>
      <c r="AD218" s="109">
        <v>0</v>
      </c>
      <c r="AE218" s="108"/>
      <c r="AF218" s="108"/>
      <c r="AG218" s="108"/>
      <c r="AH218" s="108"/>
      <c r="AI218" s="108"/>
      <c r="AJ218" s="108"/>
      <c r="AK218" s="109">
        <v>0</v>
      </c>
      <c r="AL218" s="109">
        <v>0</v>
      </c>
      <c r="AM218" s="109">
        <v>0</v>
      </c>
      <c r="AN218" s="108"/>
      <c r="AO218" s="109">
        <v>0</v>
      </c>
      <c r="AP218" s="109">
        <v>0</v>
      </c>
      <c r="AQ218" s="108" t="s">
        <v>221</v>
      </c>
      <c r="AR218" s="109">
        <v>0</v>
      </c>
      <c r="AS218" s="109">
        <v>0</v>
      </c>
      <c r="AT218" s="109">
        <v>0</v>
      </c>
      <c r="AU218" s="109">
        <v>0</v>
      </c>
      <c r="AV218" s="109">
        <v>0</v>
      </c>
      <c r="AW218" s="108" t="s">
        <v>221</v>
      </c>
      <c r="AX218" s="108"/>
      <c r="AY218" s="109">
        <v>0</v>
      </c>
      <c r="AZ218" s="108" t="s">
        <v>221</v>
      </c>
      <c r="BA218" s="109">
        <v>0</v>
      </c>
      <c r="BB218" s="109">
        <v>0</v>
      </c>
      <c r="BC218" s="109">
        <v>0</v>
      </c>
      <c r="BD218" s="108" t="s">
        <v>221</v>
      </c>
      <c r="BE218" s="109">
        <v>20.4163804741716</v>
      </c>
      <c r="BF218" s="109">
        <v>3.4549999999999997E-2</v>
      </c>
      <c r="BG218" s="108"/>
      <c r="BH218" s="109">
        <v>0</v>
      </c>
      <c r="BI218" s="109">
        <v>0</v>
      </c>
      <c r="BJ218" s="108"/>
      <c r="BK218" s="109">
        <v>0</v>
      </c>
      <c r="BL218" s="109">
        <v>0</v>
      </c>
      <c r="BM218" s="109">
        <v>20.450930474171599</v>
      </c>
    </row>
    <row r="219" spans="1:65" ht="28.5" customHeight="1">
      <c r="A219" s="108" t="s">
        <v>349</v>
      </c>
      <c r="B219" s="110"/>
      <c r="C219" s="111">
        <v>0</v>
      </c>
      <c r="D219" s="110"/>
      <c r="E219" s="111">
        <v>0</v>
      </c>
      <c r="F219" s="110"/>
      <c r="G219" s="111">
        <v>0</v>
      </c>
      <c r="H219" s="110" t="s">
        <v>221</v>
      </c>
      <c r="I219" s="111">
        <v>0</v>
      </c>
      <c r="J219" s="111">
        <v>0</v>
      </c>
      <c r="K219" s="111">
        <v>0</v>
      </c>
      <c r="L219" s="111">
        <v>0</v>
      </c>
      <c r="M219" s="111">
        <v>0</v>
      </c>
      <c r="N219" s="111">
        <v>0</v>
      </c>
      <c r="O219" s="111">
        <v>0</v>
      </c>
      <c r="P219" s="111">
        <v>0</v>
      </c>
      <c r="Q219" s="110" t="s">
        <v>221</v>
      </c>
      <c r="R219" s="111">
        <v>190.61369999999999</v>
      </c>
      <c r="S219" s="111">
        <v>0</v>
      </c>
      <c r="T219" s="111">
        <v>0</v>
      </c>
      <c r="U219" s="110"/>
      <c r="V219" s="111">
        <v>0</v>
      </c>
      <c r="W219" s="110"/>
      <c r="X219" s="111">
        <v>0</v>
      </c>
      <c r="Y219" s="111">
        <v>0</v>
      </c>
      <c r="Z219" s="111">
        <v>0.20582758709999999</v>
      </c>
      <c r="AA219" s="110"/>
      <c r="AB219" s="111">
        <v>0</v>
      </c>
      <c r="AC219" s="111">
        <v>0</v>
      </c>
      <c r="AD219" s="111">
        <v>0</v>
      </c>
      <c r="AE219" s="110"/>
      <c r="AF219" s="110"/>
      <c r="AG219" s="110"/>
      <c r="AH219" s="110"/>
      <c r="AI219" s="110"/>
      <c r="AJ219" s="111">
        <v>0</v>
      </c>
      <c r="AK219" s="111">
        <v>0</v>
      </c>
      <c r="AL219" s="111">
        <v>0</v>
      </c>
      <c r="AM219" s="111">
        <v>0</v>
      </c>
      <c r="AN219" s="110"/>
      <c r="AO219" s="111">
        <v>0</v>
      </c>
      <c r="AP219" s="111">
        <v>0</v>
      </c>
      <c r="AQ219" s="110" t="s">
        <v>221</v>
      </c>
      <c r="AR219" s="111">
        <v>0</v>
      </c>
      <c r="AS219" s="111">
        <v>0</v>
      </c>
      <c r="AT219" s="111">
        <v>0</v>
      </c>
      <c r="AU219" s="111">
        <v>0</v>
      </c>
      <c r="AV219" s="111">
        <v>0</v>
      </c>
      <c r="AW219" s="110" t="s">
        <v>221</v>
      </c>
      <c r="AX219" s="110"/>
      <c r="AY219" s="111">
        <v>0</v>
      </c>
      <c r="AZ219" s="110" t="s">
        <v>221</v>
      </c>
      <c r="BA219" s="111">
        <v>0</v>
      </c>
      <c r="BB219" s="111">
        <v>0</v>
      </c>
      <c r="BC219" s="110" t="s">
        <v>221</v>
      </c>
      <c r="BD219" s="110" t="s">
        <v>221</v>
      </c>
      <c r="BE219" s="111">
        <v>0</v>
      </c>
      <c r="BF219" s="111">
        <v>0</v>
      </c>
      <c r="BG219" s="110"/>
      <c r="BH219" s="111">
        <v>190.8195275871</v>
      </c>
      <c r="BI219" s="111">
        <v>0</v>
      </c>
      <c r="BJ219" s="110"/>
      <c r="BK219" s="111">
        <v>0</v>
      </c>
      <c r="BL219" s="111">
        <v>0</v>
      </c>
      <c r="BM219" s="111">
        <v>190.8195275871</v>
      </c>
    </row>
    <row r="220" spans="1:65" ht="18.75" customHeight="1">
      <c r="A220" s="108" t="s">
        <v>350</v>
      </c>
      <c r="B220" s="108"/>
      <c r="C220" s="109">
        <v>0</v>
      </c>
      <c r="D220" s="108"/>
      <c r="E220" s="109">
        <v>0</v>
      </c>
      <c r="F220" s="108" t="s">
        <v>221</v>
      </c>
      <c r="G220" s="109">
        <v>0</v>
      </c>
      <c r="H220" s="108" t="s">
        <v>221</v>
      </c>
      <c r="I220" s="109">
        <v>0</v>
      </c>
      <c r="J220" s="109">
        <v>0</v>
      </c>
      <c r="K220" s="109">
        <v>0</v>
      </c>
      <c r="L220" s="109">
        <v>0</v>
      </c>
      <c r="M220" s="109">
        <v>0</v>
      </c>
      <c r="N220" s="109">
        <v>0</v>
      </c>
      <c r="O220" s="109">
        <v>0</v>
      </c>
      <c r="P220" s="109">
        <v>0</v>
      </c>
      <c r="Q220" s="108"/>
      <c r="R220" s="109">
        <v>0</v>
      </c>
      <c r="S220" s="109">
        <v>0</v>
      </c>
      <c r="T220" s="109">
        <v>0</v>
      </c>
      <c r="U220" s="108"/>
      <c r="V220" s="109">
        <v>0</v>
      </c>
      <c r="W220" s="108"/>
      <c r="X220" s="109">
        <v>0</v>
      </c>
      <c r="Y220" s="109">
        <v>0</v>
      </c>
      <c r="Z220" s="109">
        <v>0</v>
      </c>
      <c r="AA220" s="108"/>
      <c r="AB220" s="109">
        <v>0</v>
      </c>
      <c r="AC220" s="109">
        <v>0</v>
      </c>
      <c r="AD220" s="109">
        <v>0</v>
      </c>
      <c r="AE220" s="108"/>
      <c r="AF220" s="108"/>
      <c r="AG220" s="108"/>
      <c r="AH220" s="108"/>
      <c r="AI220" s="108"/>
      <c r="AJ220" s="108"/>
      <c r="AK220" s="109">
        <v>0</v>
      </c>
      <c r="AL220" s="109">
        <v>0</v>
      </c>
      <c r="AM220" s="109">
        <v>0</v>
      </c>
      <c r="AN220" s="108"/>
      <c r="AO220" s="109">
        <v>0</v>
      </c>
      <c r="AP220" s="109">
        <v>0</v>
      </c>
      <c r="AQ220" s="108" t="s">
        <v>221</v>
      </c>
      <c r="AR220" s="109">
        <v>0</v>
      </c>
      <c r="AS220" s="109">
        <v>0</v>
      </c>
      <c r="AT220" s="109">
        <v>0</v>
      </c>
      <c r="AU220" s="109">
        <v>0</v>
      </c>
      <c r="AV220" s="109">
        <v>0</v>
      </c>
      <c r="AW220" s="108"/>
      <c r="AX220" s="108"/>
      <c r="AY220" s="109">
        <v>0</v>
      </c>
      <c r="AZ220" s="108" t="s">
        <v>221</v>
      </c>
      <c r="BA220" s="109">
        <v>0</v>
      </c>
      <c r="BB220" s="109">
        <v>0</v>
      </c>
      <c r="BC220" s="109">
        <v>0</v>
      </c>
      <c r="BD220" s="108"/>
      <c r="BE220" s="109">
        <v>0</v>
      </c>
      <c r="BF220" s="109">
        <v>0</v>
      </c>
      <c r="BG220" s="108"/>
      <c r="BH220" s="109">
        <v>0</v>
      </c>
      <c r="BI220" s="109">
        <v>0</v>
      </c>
      <c r="BJ220" s="108"/>
      <c r="BK220" s="109">
        <v>0</v>
      </c>
      <c r="BL220" s="109">
        <v>0</v>
      </c>
      <c r="BM220" s="109">
        <v>0</v>
      </c>
    </row>
    <row r="221" spans="1:65" ht="18.75" customHeight="1">
      <c r="A221" s="108" t="s">
        <v>351</v>
      </c>
      <c r="B221" s="110"/>
      <c r="C221" s="111">
        <v>0</v>
      </c>
      <c r="D221" s="110"/>
      <c r="E221" s="111">
        <v>0</v>
      </c>
      <c r="F221" s="110"/>
      <c r="G221" s="111">
        <v>0</v>
      </c>
      <c r="H221" s="110" t="s">
        <v>221</v>
      </c>
      <c r="I221" s="111">
        <v>0</v>
      </c>
      <c r="J221" s="111">
        <v>0</v>
      </c>
      <c r="K221" s="111">
        <v>0</v>
      </c>
      <c r="L221" s="111">
        <v>0</v>
      </c>
      <c r="M221" s="111">
        <v>0</v>
      </c>
      <c r="N221" s="111">
        <v>0</v>
      </c>
      <c r="O221" s="111">
        <v>0</v>
      </c>
      <c r="P221" s="111">
        <v>0</v>
      </c>
      <c r="Q221" s="110"/>
      <c r="R221" s="111">
        <v>0</v>
      </c>
      <c r="S221" s="111">
        <v>0</v>
      </c>
      <c r="T221" s="111">
        <v>0</v>
      </c>
      <c r="U221" s="110"/>
      <c r="V221" s="111">
        <v>0</v>
      </c>
      <c r="W221" s="110"/>
      <c r="X221" s="111">
        <v>0</v>
      </c>
      <c r="Y221" s="111">
        <v>0</v>
      </c>
      <c r="Z221" s="111">
        <v>0</v>
      </c>
      <c r="AA221" s="110"/>
      <c r="AB221" s="111">
        <v>0</v>
      </c>
      <c r="AC221" s="111">
        <v>0</v>
      </c>
      <c r="AD221" s="111">
        <v>0</v>
      </c>
      <c r="AE221" s="110"/>
      <c r="AF221" s="110"/>
      <c r="AG221" s="110"/>
      <c r="AH221" s="110"/>
      <c r="AI221" s="110" t="s">
        <v>221</v>
      </c>
      <c r="AJ221" s="111">
        <v>0</v>
      </c>
      <c r="AK221" s="111">
        <v>0</v>
      </c>
      <c r="AL221" s="111">
        <v>0</v>
      </c>
      <c r="AM221" s="111">
        <v>0</v>
      </c>
      <c r="AN221" s="110"/>
      <c r="AO221" s="111">
        <v>0</v>
      </c>
      <c r="AP221" s="111">
        <v>0</v>
      </c>
      <c r="AQ221" s="110" t="s">
        <v>221</v>
      </c>
      <c r="AR221" s="111">
        <v>0</v>
      </c>
      <c r="AS221" s="111">
        <v>0</v>
      </c>
      <c r="AT221" s="111">
        <v>0</v>
      </c>
      <c r="AU221" s="111">
        <v>0</v>
      </c>
      <c r="AV221" s="111">
        <v>0</v>
      </c>
      <c r="AW221" s="110"/>
      <c r="AX221" s="110"/>
      <c r="AY221" s="111">
        <v>0</v>
      </c>
      <c r="AZ221" s="110" t="s">
        <v>221</v>
      </c>
      <c r="BA221" s="111">
        <v>0</v>
      </c>
      <c r="BB221" s="111">
        <v>0</v>
      </c>
      <c r="BC221" s="111">
        <v>0</v>
      </c>
      <c r="BD221" s="110" t="s">
        <v>221</v>
      </c>
      <c r="BE221" s="111">
        <v>0</v>
      </c>
      <c r="BF221" s="111">
        <v>0</v>
      </c>
      <c r="BG221" s="110"/>
      <c r="BH221" s="111">
        <v>0</v>
      </c>
      <c r="BI221" s="111">
        <v>0</v>
      </c>
      <c r="BJ221" s="110"/>
      <c r="BK221" s="111">
        <v>0</v>
      </c>
      <c r="BL221" s="111">
        <v>0</v>
      </c>
      <c r="BM221" s="111">
        <v>0</v>
      </c>
    </row>
    <row r="222" spans="1:65" ht="18.75" customHeight="1">
      <c r="A222" s="108" t="s">
        <v>352</v>
      </c>
      <c r="B222" s="108"/>
      <c r="C222" s="108" t="s">
        <v>221</v>
      </c>
      <c r="D222" s="108"/>
      <c r="E222" s="109">
        <v>0</v>
      </c>
      <c r="F222" s="109">
        <v>0</v>
      </c>
      <c r="G222" s="109">
        <v>2.8530076700000002</v>
      </c>
      <c r="H222" s="108" t="s">
        <v>221</v>
      </c>
      <c r="I222" s="109">
        <v>0</v>
      </c>
      <c r="J222" s="109">
        <v>0</v>
      </c>
      <c r="K222" s="109">
        <v>0</v>
      </c>
      <c r="L222" s="109">
        <v>0</v>
      </c>
      <c r="M222" s="109">
        <v>0</v>
      </c>
      <c r="N222" s="109">
        <v>0</v>
      </c>
      <c r="O222" s="109">
        <v>0</v>
      </c>
      <c r="P222" s="109">
        <v>0</v>
      </c>
      <c r="Q222" s="108" t="s">
        <v>221</v>
      </c>
      <c r="R222" s="108" t="s">
        <v>221</v>
      </c>
      <c r="S222" s="109">
        <v>0</v>
      </c>
      <c r="T222" s="109">
        <v>0</v>
      </c>
      <c r="U222" s="108"/>
      <c r="V222" s="109">
        <v>0</v>
      </c>
      <c r="W222" s="108"/>
      <c r="X222" s="109">
        <v>0</v>
      </c>
      <c r="Y222" s="109">
        <v>0</v>
      </c>
      <c r="Z222" s="109">
        <v>1.1979779661000001</v>
      </c>
      <c r="AA222" s="108" t="s">
        <v>221</v>
      </c>
      <c r="AB222" s="109">
        <v>0</v>
      </c>
      <c r="AC222" s="109">
        <v>0</v>
      </c>
      <c r="AD222" s="109">
        <v>0</v>
      </c>
      <c r="AE222" s="108"/>
      <c r="AF222" s="108"/>
      <c r="AG222" s="108"/>
      <c r="AH222" s="108"/>
      <c r="AI222" s="108"/>
      <c r="AJ222" s="108"/>
      <c r="AK222" s="109">
        <v>0</v>
      </c>
      <c r="AL222" s="109">
        <v>0</v>
      </c>
      <c r="AM222" s="109">
        <v>4.4921699999999998</v>
      </c>
      <c r="AN222" s="108"/>
      <c r="AO222" s="109">
        <v>0</v>
      </c>
      <c r="AP222" s="109">
        <v>0</v>
      </c>
      <c r="AQ222" s="108" t="s">
        <v>221</v>
      </c>
      <c r="AR222" s="109">
        <v>0</v>
      </c>
      <c r="AS222" s="109">
        <v>0</v>
      </c>
      <c r="AT222" s="109">
        <v>0</v>
      </c>
      <c r="AU222" s="109">
        <v>0</v>
      </c>
      <c r="AV222" s="109">
        <v>0</v>
      </c>
      <c r="AW222" s="108" t="s">
        <v>221</v>
      </c>
      <c r="AX222" s="108"/>
      <c r="AY222" s="108" t="s">
        <v>221</v>
      </c>
      <c r="AZ222" s="108" t="s">
        <v>221</v>
      </c>
      <c r="BA222" s="109">
        <v>0</v>
      </c>
      <c r="BB222" s="109">
        <v>0</v>
      </c>
      <c r="BC222" s="108" t="s">
        <v>221</v>
      </c>
      <c r="BD222" s="108" t="s">
        <v>221</v>
      </c>
      <c r="BE222" s="109">
        <v>0</v>
      </c>
      <c r="BF222" s="109">
        <v>0</v>
      </c>
      <c r="BG222" s="108"/>
      <c r="BH222" s="109">
        <v>5.6901479660999996</v>
      </c>
      <c r="BI222" s="109">
        <v>0</v>
      </c>
      <c r="BJ222" s="108"/>
      <c r="BK222" s="109">
        <v>2.8530076700000002</v>
      </c>
      <c r="BL222" s="109">
        <v>0</v>
      </c>
      <c r="BM222" s="109">
        <v>8.5431556360999998</v>
      </c>
    </row>
    <row r="223" spans="1:65" ht="18.75" customHeight="1">
      <c r="A223" s="108" t="s">
        <v>353</v>
      </c>
      <c r="B223" s="110"/>
      <c r="C223" s="111">
        <v>14.5692</v>
      </c>
      <c r="D223" s="110"/>
      <c r="E223" s="111">
        <v>0</v>
      </c>
      <c r="F223" s="111">
        <v>12.86946</v>
      </c>
      <c r="G223" s="111">
        <v>0.45778502999999998</v>
      </c>
      <c r="H223" s="110" t="s">
        <v>221</v>
      </c>
      <c r="I223" s="111">
        <v>0</v>
      </c>
      <c r="J223" s="111">
        <v>0</v>
      </c>
      <c r="K223" s="111">
        <v>0</v>
      </c>
      <c r="L223" s="111">
        <v>0</v>
      </c>
      <c r="M223" s="111">
        <v>0.39463081369886999</v>
      </c>
      <c r="N223" s="111">
        <v>0.490083967719803</v>
      </c>
      <c r="O223" s="111">
        <v>0</v>
      </c>
      <c r="P223" s="111">
        <v>0</v>
      </c>
      <c r="Q223" s="111">
        <v>191.05975386452999</v>
      </c>
      <c r="R223" s="111">
        <v>132.33690000000001</v>
      </c>
      <c r="S223" s="111">
        <v>0</v>
      </c>
      <c r="T223" s="111">
        <v>0</v>
      </c>
      <c r="U223" s="110"/>
      <c r="V223" s="111">
        <v>0</v>
      </c>
      <c r="W223" s="110"/>
      <c r="X223" s="111">
        <v>4.0422222748553196</v>
      </c>
      <c r="Y223" s="111">
        <v>0</v>
      </c>
      <c r="Z223" s="111">
        <v>309.30513462990001</v>
      </c>
      <c r="AA223" s="110" t="s">
        <v>221</v>
      </c>
      <c r="AB223" s="111">
        <v>0</v>
      </c>
      <c r="AC223" s="111">
        <v>0</v>
      </c>
      <c r="AD223" s="111">
        <v>0</v>
      </c>
      <c r="AE223" s="110"/>
      <c r="AF223" s="110"/>
      <c r="AG223" s="110"/>
      <c r="AH223" s="110"/>
      <c r="AI223" s="111">
        <v>15.05484</v>
      </c>
      <c r="AJ223" s="111">
        <v>0</v>
      </c>
      <c r="AK223" s="111">
        <v>0</v>
      </c>
      <c r="AL223" s="111">
        <v>0</v>
      </c>
      <c r="AM223" s="110" t="s">
        <v>221</v>
      </c>
      <c r="AN223" s="110"/>
      <c r="AO223" s="111">
        <v>0</v>
      </c>
      <c r="AP223" s="111">
        <v>0</v>
      </c>
      <c r="AQ223" s="110" t="s">
        <v>221</v>
      </c>
      <c r="AR223" s="111">
        <v>4.8591996896406003E-2</v>
      </c>
      <c r="AS223" s="111">
        <v>0</v>
      </c>
      <c r="AT223" s="111">
        <v>0</v>
      </c>
      <c r="AU223" s="111">
        <v>0</v>
      </c>
      <c r="AV223" s="111">
        <v>0</v>
      </c>
      <c r="AW223" s="110" t="s">
        <v>221</v>
      </c>
      <c r="AX223" s="110"/>
      <c r="AY223" s="110" t="s">
        <v>221</v>
      </c>
      <c r="AZ223" s="111">
        <v>12.3678091194015</v>
      </c>
      <c r="BA223" s="111">
        <v>0</v>
      </c>
      <c r="BB223" s="111">
        <v>65</v>
      </c>
      <c r="BC223" s="111">
        <v>4.6824000000000003</v>
      </c>
      <c r="BD223" s="110" t="s">
        <v>221</v>
      </c>
      <c r="BE223" s="111">
        <v>4.0422222748553196</v>
      </c>
      <c r="BF223" s="111">
        <v>0</v>
      </c>
      <c r="BG223" s="110"/>
      <c r="BH223" s="111">
        <v>758.17880439214605</v>
      </c>
      <c r="BI223" s="111">
        <v>0</v>
      </c>
      <c r="BJ223" s="110"/>
      <c r="BK223" s="111">
        <v>0.45778502999999998</v>
      </c>
      <c r="BL223" s="111">
        <v>0</v>
      </c>
      <c r="BM223" s="111">
        <v>762.67881169700195</v>
      </c>
    </row>
    <row r="224" spans="1:65" ht="18.75" customHeight="1">
      <c r="A224" s="108" t="s">
        <v>204</v>
      </c>
      <c r="B224" s="108"/>
      <c r="C224" s="109">
        <v>182.11500000000001</v>
      </c>
      <c r="D224" s="108"/>
      <c r="E224" s="109">
        <v>0</v>
      </c>
      <c r="F224" s="109">
        <v>170.45964000000001</v>
      </c>
      <c r="G224" s="109">
        <v>4.3521018400000004</v>
      </c>
      <c r="H224" s="108" t="s">
        <v>221</v>
      </c>
      <c r="I224" s="109">
        <v>0</v>
      </c>
      <c r="J224" s="109">
        <v>0</v>
      </c>
      <c r="K224" s="109">
        <v>0.63240402337693202</v>
      </c>
      <c r="L224" s="109">
        <v>0</v>
      </c>
      <c r="M224" s="109">
        <v>5.9378996233686596</v>
      </c>
      <c r="N224" s="109">
        <v>174.63325383082301</v>
      </c>
      <c r="O224" s="108" t="s">
        <v>221</v>
      </c>
      <c r="P224" s="108" t="s">
        <v>221</v>
      </c>
      <c r="Q224" s="109">
        <v>454.59635368316498</v>
      </c>
      <c r="R224" s="109">
        <v>1626.894</v>
      </c>
      <c r="S224" s="109">
        <v>4.2837976593000002</v>
      </c>
      <c r="T224" s="109">
        <v>0</v>
      </c>
      <c r="U224" s="108"/>
      <c r="V224" s="109">
        <v>24.428777061706501</v>
      </c>
      <c r="W224" s="109">
        <v>0.31238032679299899</v>
      </c>
      <c r="X224" s="109">
        <v>19.784783243725499</v>
      </c>
      <c r="Y224" s="108" t="s">
        <v>221</v>
      </c>
      <c r="Z224" s="109">
        <v>576.94982397479998</v>
      </c>
      <c r="AA224" s="108" t="s">
        <v>221</v>
      </c>
      <c r="AB224" s="109">
        <v>38.835999999999999</v>
      </c>
      <c r="AC224" s="109">
        <v>25.352406999999999</v>
      </c>
      <c r="AD224" s="109">
        <v>0</v>
      </c>
      <c r="AE224" s="108"/>
      <c r="AF224" s="108" t="s">
        <v>221</v>
      </c>
      <c r="AG224" s="108" t="s">
        <v>221</v>
      </c>
      <c r="AH224" s="109">
        <v>9.6526007151842199E-3</v>
      </c>
      <c r="AI224" s="108" t="s">
        <v>221</v>
      </c>
      <c r="AJ224" s="109">
        <v>0</v>
      </c>
      <c r="AK224" s="109">
        <v>0</v>
      </c>
      <c r="AL224" s="109">
        <v>0</v>
      </c>
      <c r="AM224" s="109">
        <v>3751.2047699999998</v>
      </c>
      <c r="AN224" s="108"/>
      <c r="AO224" s="109">
        <v>0</v>
      </c>
      <c r="AP224" s="109">
        <v>290.17449817518298</v>
      </c>
      <c r="AQ224" s="108" t="s">
        <v>221</v>
      </c>
      <c r="AR224" s="109">
        <v>30.5472374497534</v>
      </c>
      <c r="AS224" s="109">
        <v>0</v>
      </c>
      <c r="AT224" s="109">
        <v>0.12141</v>
      </c>
      <c r="AU224" s="109">
        <v>10.518962399999999</v>
      </c>
      <c r="AV224" s="109">
        <v>0.86348701963137697</v>
      </c>
      <c r="AW224" s="108" t="s">
        <v>221</v>
      </c>
      <c r="AX224" s="108"/>
      <c r="AY224" s="109">
        <v>318.098389473412</v>
      </c>
      <c r="AZ224" s="109">
        <v>530.97057931452798</v>
      </c>
      <c r="BA224" s="109">
        <v>73.945814825834702</v>
      </c>
      <c r="BB224" s="108"/>
      <c r="BC224" s="109">
        <v>294.99119999999999</v>
      </c>
      <c r="BD224" s="109">
        <v>391</v>
      </c>
      <c r="BE224" s="109">
        <v>132.56659806956</v>
      </c>
      <c r="BF224" s="109">
        <v>25.352406999999999</v>
      </c>
      <c r="BG224" s="108"/>
      <c r="BH224" s="109">
        <v>8447.8800295969304</v>
      </c>
      <c r="BI224" s="109">
        <v>391</v>
      </c>
      <c r="BJ224" s="108"/>
      <c r="BK224" s="109">
        <v>4.3521018400000004</v>
      </c>
      <c r="BL224" s="109">
        <v>0.86348701963137697</v>
      </c>
      <c r="BM224" s="109">
        <v>9002.01462352612</v>
      </c>
    </row>
    <row r="225" spans="1:65" ht="18.75" customHeight="1">
      <c r="A225" s="108" t="s">
        <v>104</v>
      </c>
      <c r="B225" s="110"/>
      <c r="C225" s="111">
        <v>0</v>
      </c>
      <c r="D225" s="110"/>
      <c r="E225" s="111">
        <v>0</v>
      </c>
      <c r="F225" s="110"/>
      <c r="G225" s="111">
        <v>3.6509099999999998E-3</v>
      </c>
      <c r="H225" s="110" t="s">
        <v>221</v>
      </c>
      <c r="I225" s="111">
        <v>0</v>
      </c>
      <c r="J225" s="111">
        <v>0</v>
      </c>
      <c r="K225" s="111">
        <v>0</v>
      </c>
      <c r="L225" s="111">
        <v>0</v>
      </c>
      <c r="M225" s="111">
        <v>0</v>
      </c>
      <c r="N225" s="111">
        <v>0</v>
      </c>
      <c r="O225" s="111">
        <v>0</v>
      </c>
      <c r="P225" s="111">
        <v>0</v>
      </c>
      <c r="Q225" s="110" t="s">
        <v>221</v>
      </c>
      <c r="R225" s="111">
        <v>0</v>
      </c>
      <c r="S225" s="111">
        <v>0</v>
      </c>
      <c r="T225" s="111">
        <v>0</v>
      </c>
      <c r="U225" s="110"/>
      <c r="V225" s="111">
        <v>0</v>
      </c>
      <c r="W225" s="110"/>
      <c r="X225" s="111">
        <v>0</v>
      </c>
      <c r="Y225" s="111">
        <v>0</v>
      </c>
      <c r="Z225" s="111">
        <v>0</v>
      </c>
      <c r="AA225" s="110"/>
      <c r="AB225" s="111">
        <v>12.15</v>
      </c>
      <c r="AC225" s="111">
        <v>0</v>
      </c>
      <c r="AD225" s="111">
        <v>0</v>
      </c>
      <c r="AE225" s="110"/>
      <c r="AF225" s="110"/>
      <c r="AG225" s="110"/>
      <c r="AH225" s="110"/>
      <c r="AI225" s="110"/>
      <c r="AJ225" s="110"/>
      <c r="AK225" s="111">
        <v>0</v>
      </c>
      <c r="AL225" s="111">
        <v>0</v>
      </c>
      <c r="AM225" s="111">
        <v>0</v>
      </c>
      <c r="AN225" s="110"/>
      <c r="AO225" s="111">
        <v>0</v>
      </c>
      <c r="AP225" s="111">
        <v>0</v>
      </c>
      <c r="AQ225" s="110" t="s">
        <v>221</v>
      </c>
      <c r="AR225" s="111">
        <v>0.112895</v>
      </c>
      <c r="AS225" s="111">
        <v>0</v>
      </c>
      <c r="AT225" s="111">
        <v>0</v>
      </c>
      <c r="AU225" s="111">
        <v>0</v>
      </c>
      <c r="AV225" s="111">
        <v>0</v>
      </c>
      <c r="AW225" s="110" t="s">
        <v>221</v>
      </c>
      <c r="AX225" s="110"/>
      <c r="AY225" s="111">
        <v>0</v>
      </c>
      <c r="AZ225" s="110" t="s">
        <v>221</v>
      </c>
      <c r="BA225" s="111">
        <v>0</v>
      </c>
      <c r="BB225" s="111">
        <v>43</v>
      </c>
      <c r="BC225" s="110" t="s">
        <v>221</v>
      </c>
      <c r="BD225" s="110" t="s">
        <v>221</v>
      </c>
      <c r="BE225" s="111">
        <v>12.15</v>
      </c>
      <c r="BF225" s="111">
        <v>0</v>
      </c>
      <c r="BG225" s="110"/>
      <c r="BH225" s="111">
        <v>43.112895000000002</v>
      </c>
      <c r="BI225" s="111">
        <v>0</v>
      </c>
      <c r="BJ225" s="110"/>
      <c r="BK225" s="111">
        <v>3.6509099999999998E-3</v>
      </c>
      <c r="BL225" s="111">
        <v>0</v>
      </c>
      <c r="BM225" s="111">
        <v>55.266545909999998</v>
      </c>
    </row>
    <row r="226" spans="1:65" ht="18.75" customHeight="1">
      <c r="A226" s="108" t="s">
        <v>116</v>
      </c>
      <c r="B226" s="108"/>
      <c r="C226" s="108" t="s">
        <v>221</v>
      </c>
      <c r="D226" s="108"/>
      <c r="E226" s="109">
        <v>0</v>
      </c>
      <c r="F226" s="109">
        <v>0</v>
      </c>
      <c r="G226" s="109">
        <v>258.93769413000001</v>
      </c>
      <c r="H226" s="108" t="s">
        <v>221</v>
      </c>
      <c r="I226" s="109">
        <v>0</v>
      </c>
      <c r="J226" s="109">
        <v>0</v>
      </c>
      <c r="K226" s="109">
        <v>0</v>
      </c>
      <c r="L226" s="109">
        <v>0</v>
      </c>
      <c r="M226" s="109">
        <v>0</v>
      </c>
      <c r="N226" s="109">
        <v>0</v>
      </c>
      <c r="O226" s="109">
        <v>0</v>
      </c>
      <c r="P226" s="109">
        <v>0</v>
      </c>
      <c r="Q226" s="108" t="s">
        <v>221</v>
      </c>
      <c r="R226" s="109">
        <v>0</v>
      </c>
      <c r="S226" s="109">
        <v>0</v>
      </c>
      <c r="T226" s="109">
        <v>0</v>
      </c>
      <c r="U226" s="108"/>
      <c r="V226" s="109">
        <v>0</v>
      </c>
      <c r="W226" s="108"/>
      <c r="X226" s="109">
        <v>0</v>
      </c>
      <c r="Y226" s="109">
        <v>0</v>
      </c>
      <c r="Z226" s="109">
        <v>0.4858658226</v>
      </c>
      <c r="AA226" s="108"/>
      <c r="AB226" s="109">
        <v>0</v>
      </c>
      <c r="AC226" s="109">
        <v>0</v>
      </c>
      <c r="AD226" s="109">
        <v>0</v>
      </c>
      <c r="AE226" s="108"/>
      <c r="AF226" s="108"/>
      <c r="AG226" s="108"/>
      <c r="AH226" s="108"/>
      <c r="AI226" s="108"/>
      <c r="AJ226" s="109">
        <v>0.1</v>
      </c>
      <c r="AK226" s="109">
        <v>0</v>
      </c>
      <c r="AL226" s="109">
        <v>0</v>
      </c>
      <c r="AM226" s="108" t="s">
        <v>221</v>
      </c>
      <c r="AN226" s="108"/>
      <c r="AO226" s="109">
        <v>0</v>
      </c>
      <c r="AP226" s="109">
        <v>0</v>
      </c>
      <c r="AQ226" s="108" t="s">
        <v>221</v>
      </c>
      <c r="AR226" s="109">
        <v>0</v>
      </c>
      <c r="AS226" s="109">
        <v>0</v>
      </c>
      <c r="AT226" s="109">
        <v>0</v>
      </c>
      <c r="AU226" s="109">
        <v>0</v>
      </c>
      <c r="AV226" s="109">
        <v>0</v>
      </c>
      <c r="AW226" s="108"/>
      <c r="AX226" s="108"/>
      <c r="AY226" s="109">
        <v>0</v>
      </c>
      <c r="AZ226" s="108" t="s">
        <v>221</v>
      </c>
      <c r="BA226" s="109">
        <v>0</v>
      </c>
      <c r="BB226" s="109">
        <v>0</v>
      </c>
      <c r="BC226" s="108" t="s">
        <v>221</v>
      </c>
      <c r="BD226" s="108"/>
      <c r="BE226" s="109">
        <v>0</v>
      </c>
      <c r="BF226" s="109">
        <v>0</v>
      </c>
      <c r="BG226" s="108"/>
      <c r="BH226" s="109">
        <v>0.4858658226</v>
      </c>
      <c r="BI226" s="109">
        <v>0</v>
      </c>
      <c r="BJ226" s="108"/>
      <c r="BK226" s="109">
        <v>258.93769413000001</v>
      </c>
      <c r="BL226" s="109">
        <v>0.1</v>
      </c>
      <c r="BM226" s="109">
        <v>259.52355995260001</v>
      </c>
    </row>
    <row r="227" spans="1:65" ht="18.75" customHeight="1">
      <c r="A227" s="108" t="s">
        <v>354</v>
      </c>
      <c r="B227" s="110"/>
      <c r="C227" s="110" t="s">
        <v>221</v>
      </c>
      <c r="D227" s="110"/>
      <c r="E227" s="111">
        <v>0</v>
      </c>
      <c r="F227" s="110"/>
      <c r="G227" s="111">
        <v>0</v>
      </c>
      <c r="H227" s="110" t="s">
        <v>221</v>
      </c>
      <c r="I227" s="111">
        <v>0</v>
      </c>
      <c r="J227" s="111">
        <v>0</v>
      </c>
      <c r="K227" s="111">
        <v>0</v>
      </c>
      <c r="L227" s="111">
        <v>0</v>
      </c>
      <c r="M227" s="111">
        <v>0</v>
      </c>
      <c r="N227" s="111">
        <v>0</v>
      </c>
      <c r="O227" s="111">
        <v>0</v>
      </c>
      <c r="P227" s="111">
        <v>0</v>
      </c>
      <c r="Q227" s="110"/>
      <c r="R227" s="111">
        <v>0</v>
      </c>
      <c r="S227" s="111">
        <v>0</v>
      </c>
      <c r="T227" s="111">
        <v>0</v>
      </c>
      <c r="U227" s="110"/>
      <c r="V227" s="111">
        <v>0</v>
      </c>
      <c r="W227" s="110"/>
      <c r="X227" s="111">
        <v>0</v>
      </c>
      <c r="Y227" s="111">
        <v>0</v>
      </c>
      <c r="Z227" s="111">
        <v>0</v>
      </c>
      <c r="AA227" s="110"/>
      <c r="AB227" s="111">
        <v>0</v>
      </c>
      <c r="AC227" s="111">
        <v>0</v>
      </c>
      <c r="AD227" s="111">
        <v>0</v>
      </c>
      <c r="AE227" s="110"/>
      <c r="AF227" s="110"/>
      <c r="AG227" s="110"/>
      <c r="AH227" s="110"/>
      <c r="AI227" s="110" t="s">
        <v>221</v>
      </c>
      <c r="AJ227" s="110"/>
      <c r="AK227" s="111">
        <v>0</v>
      </c>
      <c r="AL227" s="111">
        <v>0</v>
      </c>
      <c r="AM227" s="111">
        <v>0</v>
      </c>
      <c r="AN227" s="110"/>
      <c r="AO227" s="111">
        <v>0</v>
      </c>
      <c r="AP227" s="111">
        <v>0</v>
      </c>
      <c r="AQ227" s="110" t="s">
        <v>221</v>
      </c>
      <c r="AR227" s="111">
        <v>0</v>
      </c>
      <c r="AS227" s="111">
        <v>0</v>
      </c>
      <c r="AT227" s="111">
        <v>0</v>
      </c>
      <c r="AU227" s="111">
        <v>0</v>
      </c>
      <c r="AV227" s="111">
        <v>0</v>
      </c>
      <c r="AW227" s="110"/>
      <c r="AX227" s="110"/>
      <c r="AY227" s="111">
        <v>0</v>
      </c>
      <c r="AZ227" s="110" t="s">
        <v>221</v>
      </c>
      <c r="BA227" s="111">
        <v>0</v>
      </c>
      <c r="BB227" s="111">
        <v>0</v>
      </c>
      <c r="BC227" s="111">
        <v>0</v>
      </c>
      <c r="BD227" s="110" t="s">
        <v>221</v>
      </c>
      <c r="BE227" s="111">
        <v>0</v>
      </c>
      <c r="BF227" s="111">
        <v>0</v>
      </c>
      <c r="BG227" s="110"/>
      <c r="BH227" s="111">
        <v>0</v>
      </c>
      <c r="BI227" s="111">
        <v>0</v>
      </c>
      <c r="BJ227" s="110"/>
      <c r="BK227" s="111">
        <v>0</v>
      </c>
      <c r="BL227" s="111">
        <v>0</v>
      </c>
      <c r="BM227" s="111">
        <v>0</v>
      </c>
    </row>
    <row r="228" spans="1:65" ht="18.75" customHeight="1">
      <c r="A228" s="108" t="s">
        <v>205</v>
      </c>
      <c r="B228" s="108"/>
      <c r="C228" s="109">
        <v>0</v>
      </c>
      <c r="D228" s="108"/>
      <c r="E228" s="109">
        <v>0</v>
      </c>
      <c r="F228" s="108" t="s">
        <v>221</v>
      </c>
      <c r="G228" s="109">
        <v>0.19202540000000001</v>
      </c>
      <c r="H228" s="108" t="s">
        <v>221</v>
      </c>
      <c r="I228" s="109">
        <v>0</v>
      </c>
      <c r="J228" s="109">
        <v>0</v>
      </c>
      <c r="K228" s="109">
        <v>0</v>
      </c>
      <c r="L228" s="109">
        <v>0</v>
      </c>
      <c r="M228" s="109">
        <v>0</v>
      </c>
      <c r="N228" s="109">
        <v>0</v>
      </c>
      <c r="O228" s="109">
        <v>0</v>
      </c>
      <c r="P228" s="108" t="s">
        <v>221</v>
      </c>
      <c r="Q228" s="108" t="s">
        <v>221</v>
      </c>
      <c r="R228" s="109">
        <v>9.7127999999999997</v>
      </c>
      <c r="S228" s="109">
        <v>0</v>
      </c>
      <c r="T228" s="109">
        <v>0</v>
      </c>
      <c r="U228" s="108"/>
      <c r="V228" s="109">
        <v>0</v>
      </c>
      <c r="W228" s="108"/>
      <c r="X228" s="109">
        <v>3.4579948366926399</v>
      </c>
      <c r="Y228" s="108" t="s">
        <v>221</v>
      </c>
      <c r="Z228" s="109">
        <v>5.6733253965000001</v>
      </c>
      <c r="AA228" s="108"/>
      <c r="AB228" s="109">
        <v>0</v>
      </c>
      <c r="AC228" s="109">
        <v>0.18</v>
      </c>
      <c r="AD228" s="109">
        <v>0</v>
      </c>
      <c r="AE228" s="108"/>
      <c r="AF228" s="108"/>
      <c r="AG228" s="108" t="s">
        <v>221</v>
      </c>
      <c r="AH228" s="108"/>
      <c r="AI228" s="108"/>
      <c r="AJ228" s="109">
        <v>59.001542803299998</v>
      </c>
      <c r="AK228" s="109">
        <v>0</v>
      </c>
      <c r="AL228" s="109">
        <v>0</v>
      </c>
      <c r="AM228" s="108" t="s">
        <v>221</v>
      </c>
      <c r="AN228" s="108"/>
      <c r="AO228" s="109">
        <v>0</v>
      </c>
      <c r="AP228" s="109">
        <v>0</v>
      </c>
      <c r="AQ228" s="108" t="s">
        <v>221</v>
      </c>
      <c r="AR228" s="109">
        <v>1.1675E-2</v>
      </c>
      <c r="AS228" s="109">
        <v>0</v>
      </c>
      <c r="AT228" s="109">
        <v>0</v>
      </c>
      <c r="AU228" s="109">
        <v>0</v>
      </c>
      <c r="AV228" s="109">
        <v>1.4679279333733399</v>
      </c>
      <c r="AW228" s="108" t="s">
        <v>221</v>
      </c>
      <c r="AX228" s="108"/>
      <c r="AY228" s="108" t="s">
        <v>221</v>
      </c>
      <c r="AZ228" s="108" t="s">
        <v>221</v>
      </c>
      <c r="BA228" s="109">
        <v>0</v>
      </c>
      <c r="BB228" s="109">
        <v>0</v>
      </c>
      <c r="BC228" s="108" t="s">
        <v>221</v>
      </c>
      <c r="BD228" s="108" t="s">
        <v>221</v>
      </c>
      <c r="BE228" s="109">
        <v>3.4579948366926399</v>
      </c>
      <c r="BF228" s="109">
        <v>0.18</v>
      </c>
      <c r="BG228" s="108"/>
      <c r="BH228" s="109">
        <v>15.397800396499999</v>
      </c>
      <c r="BI228" s="109">
        <v>0</v>
      </c>
      <c r="BJ228" s="108"/>
      <c r="BK228" s="109">
        <v>0.19202540000000001</v>
      </c>
      <c r="BL228" s="109">
        <v>60.469470736673301</v>
      </c>
      <c r="BM228" s="109">
        <v>79.697291369865994</v>
      </c>
    </row>
    <row r="229" spans="1:65" ht="18.75" customHeight="1">
      <c r="A229" s="108" t="s">
        <v>206</v>
      </c>
      <c r="B229" s="110"/>
      <c r="C229" s="111">
        <v>498.99509999999998</v>
      </c>
      <c r="D229" s="110"/>
      <c r="E229" s="111">
        <v>3.8738000000000001</v>
      </c>
      <c r="F229" s="111">
        <v>22.82508</v>
      </c>
      <c r="G229" s="111">
        <v>4.2624000000000004E-3</v>
      </c>
      <c r="H229" s="110" t="s">
        <v>221</v>
      </c>
      <c r="I229" s="111">
        <v>0</v>
      </c>
      <c r="J229" s="111">
        <v>0</v>
      </c>
      <c r="K229" s="111">
        <v>0</v>
      </c>
      <c r="L229" s="111">
        <v>6.3714207554999999E-2</v>
      </c>
      <c r="M229" s="111">
        <v>23.3697556275729</v>
      </c>
      <c r="N229" s="111">
        <v>61.587218610121901</v>
      </c>
      <c r="O229" s="111">
        <v>126.2664</v>
      </c>
      <c r="P229" s="110" t="s">
        <v>221</v>
      </c>
      <c r="Q229" s="111">
        <v>193.47766839285899</v>
      </c>
      <c r="R229" s="111">
        <v>672.6114</v>
      </c>
      <c r="S229" s="111">
        <v>3.7288592595000001</v>
      </c>
      <c r="T229" s="111">
        <v>0</v>
      </c>
      <c r="U229" s="110"/>
      <c r="V229" s="111">
        <v>12.4620229228572</v>
      </c>
      <c r="W229" s="111">
        <v>0</v>
      </c>
      <c r="X229" s="111">
        <v>1.46846356078729</v>
      </c>
      <c r="Y229" s="111">
        <v>0</v>
      </c>
      <c r="Z229" s="111">
        <v>70.176581397899994</v>
      </c>
      <c r="AA229" s="110"/>
      <c r="AB229" s="111">
        <v>2.214</v>
      </c>
      <c r="AC229" s="111">
        <v>0.02</v>
      </c>
      <c r="AD229" s="111">
        <v>0</v>
      </c>
      <c r="AE229" s="110"/>
      <c r="AF229" s="111">
        <v>18.211500000000001</v>
      </c>
      <c r="AG229" s="111">
        <v>47.909254236094</v>
      </c>
      <c r="AH229" s="111">
        <v>0</v>
      </c>
      <c r="AI229" s="110"/>
      <c r="AJ229" s="110"/>
      <c r="AK229" s="111">
        <v>0</v>
      </c>
      <c r="AL229" s="111">
        <v>0</v>
      </c>
      <c r="AM229" s="111">
        <v>370.54331999999999</v>
      </c>
      <c r="AN229" s="110"/>
      <c r="AO229" s="111">
        <v>0</v>
      </c>
      <c r="AP229" s="111">
        <v>275.43339416058399</v>
      </c>
      <c r="AQ229" s="110" t="s">
        <v>221</v>
      </c>
      <c r="AR229" s="111">
        <v>729.31365037579303</v>
      </c>
      <c r="AS229" s="111">
        <v>4.0065299999999997</v>
      </c>
      <c r="AT229" s="111">
        <v>21.975210000000001</v>
      </c>
      <c r="AU229" s="111">
        <v>15.429996900000001</v>
      </c>
      <c r="AV229" s="111">
        <v>0</v>
      </c>
      <c r="AW229" s="110" t="s">
        <v>221</v>
      </c>
      <c r="AX229" s="111">
        <v>0</v>
      </c>
      <c r="AY229" s="110" t="s">
        <v>221</v>
      </c>
      <c r="AZ229" s="111">
        <v>495.07026589829098</v>
      </c>
      <c r="BA229" s="111">
        <v>0</v>
      </c>
      <c r="BB229" s="111">
        <v>50</v>
      </c>
      <c r="BC229" s="111">
        <v>251.28880000000001</v>
      </c>
      <c r="BD229" s="110" t="s">
        <v>221</v>
      </c>
      <c r="BE229" s="111">
        <v>3.6824635607872902</v>
      </c>
      <c r="BF229" s="111">
        <v>0.02</v>
      </c>
      <c r="BG229" s="110"/>
      <c r="BH229" s="111">
        <v>3968.6195219891301</v>
      </c>
      <c r="BI229" s="111">
        <v>0</v>
      </c>
      <c r="BJ229" s="110"/>
      <c r="BK229" s="111">
        <v>4.2624000000000004E-3</v>
      </c>
      <c r="BL229" s="111">
        <v>0</v>
      </c>
      <c r="BM229" s="111">
        <v>3972.3262479499199</v>
      </c>
    </row>
    <row r="230" spans="1:65" ht="18.75" customHeight="1">
      <c r="A230" s="108" t="s">
        <v>355</v>
      </c>
      <c r="B230" s="108"/>
      <c r="C230" s="109">
        <v>67.989599999999996</v>
      </c>
      <c r="D230" s="109">
        <v>0</v>
      </c>
      <c r="E230" s="109">
        <v>0</v>
      </c>
      <c r="F230" s="108" t="s">
        <v>221</v>
      </c>
      <c r="G230" s="109">
        <v>71.796043479999994</v>
      </c>
      <c r="H230" s="108" t="s">
        <v>221</v>
      </c>
      <c r="I230" s="109">
        <v>0</v>
      </c>
      <c r="J230" s="109">
        <v>0</v>
      </c>
      <c r="K230" s="109">
        <v>0</v>
      </c>
      <c r="L230" s="108" t="s">
        <v>221</v>
      </c>
      <c r="M230" s="108" t="s">
        <v>221</v>
      </c>
      <c r="N230" s="109">
        <v>128.56536086516201</v>
      </c>
      <c r="O230" s="108" t="s">
        <v>221</v>
      </c>
      <c r="P230" s="109">
        <v>24.621948</v>
      </c>
      <c r="Q230" s="108" t="s">
        <v>221</v>
      </c>
      <c r="R230" s="109">
        <v>1620.8235</v>
      </c>
      <c r="S230" s="109">
        <v>52.639103582099999</v>
      </c>
      <c r="T230" s="109">
        <v>0</v>
      </c>
      <c r="U230" s="108"/>
      <c r="V230" s="109">
        <v>2.1162389534210599</v>
      </c>
      <c r="W230" s="109">
        <v>1.6749318690125301</v>
      </c>
      <c r="X230" s="109">
        <v>1594.6882672919501</v>
      </c>
      <c r="Y230" s="109">
        <v>18.211500000000001</v>
      </c>
      <c r="Z230" s="109">
        <v>381.96925637940001</v>
      </c>
      <c r="AA230" s="109">
        <v>13.163129973474801</v>
      </c>
      <c r="AB230" s="109">
        <v>23.556519999999999</v>
      </c>
      <c r="AC230" s="109">
        <v>69.782995</v>
      </c>
      <c r="AD230" s="109">
        <v>0</v>
      </c>
      <c r="AE230" s="109">
        <v>69.200819672131104</v>
      </c>
      <c r="AF230" s="108"/>
      <c r="AG230" s="108" t="s">
        <v>221</v>
      </c>
      <c r="AH230" s="109">
        <v>0</v>
      </c>
      <c r="AI230" s="108" t="s">
        <v>221</v>
      </c>
      <c r="AJ230" s="109">
        <v>78.982656000000006</v>
      </c>
      <c r="AK230" s="109">
        <v>0</v>
      </c>
      <c r="AL230" s="109">
        <v>0</v>
      </c>
      <c r="AM230" s="109">
        <v>5783.2439400000003</v>
      </c>
      <c r="AN230" s="109">
        <v>0.55893671621941798</v>
      </c>
      <c r="AO230" s="108" t="s">
        <v>221</v>
      </c>
      <c r="AP230" s="109">
        <v>24.007755474452601</v>
      </c>
      <c r="AQ230" s="108" t="s">
        <v>221</v>
      </c>
      <c r="AR230" s="109">
        <v>94.613206098434105</v>
      </c>
      <c r="AS230" s="109">
        <v>0</v>
      </c>
      <c r="AT230" s="109">
        <v>0</v>
      </c>
      <c r="AU230" s="109">
        <v>8.2789479000000004</v>
      </c>
      <c r="AV230" s="109">
        <v>43.347048385495199</v>
      </c>
      <c r="AW230" s="108" t="s">
        <v>221</v>
      </c>
      <c r="AX230" s="108"/>
      <c r="AY230" s="109">
        <v>138.432903342554</v>
      </c>
      <c r="AZ230" s="109">
        <v>7951.9401476089397</v>
      </c>
      <c r="BA230" s="109">
        <v>178.62231771467901</v>
      </c>
      <c r="BB230" s="109">
        <v>99</v>
      </c>
      <c r="BC230" s="108" t="s">
        <v>221</v>
      </c>
      <c r="BD230" s="109">
        <v>8533</v>
      </c>
      <c r="BE230" s="109">
        <v>1797.42604172285</v>
      </c>
      <c r="BF230" s="109">
        <v>82.946124973474795</v>
      </c>
      <c r="BG230" s="109">
        <v>69.200819672131104</v>
      </c>
      <c r="BH230" s="109">
        <v>16398.128340073501</v>
      </c>
      <c r="BI230" s="109">
        <v>8533</v>
      </c>
      <c r="BJ230" s="108"/>
      <c r="BK230" s="109">
        <v>71.796043479999994</v>
      </c>
      <c r="BL230" s="109">
        <v>122.32970438549501</v>
      </c>
      <c r="BM230" s="109">
        <v>27074.827074307399</v>
      </c>
    </row>
    <row r="231" spans="1:65" ht="18.75" customHeight="1">
      <c r="A231" s="108" t="s">
        <v>207</v>
      </c>
      <c r="B231" s="110"/>
      <c r="C231" s="111">
        <v>1690.0272</v>
      </c>
      <c r="D231" s="111">
        <v>0</v>
      </c>
      <c r="E231" s="111">
        <v>0</v>
      </c>
      <c r="F231" s="111">
        <v>3896.8967699999998</v>
      </c>
      <c r="G231" s="111">
        <v>606.47742212000003</v>
      </c>
      <c r="H231" s="111">
        <v>3086.5837147830598</v>
      </c>
      <c r="I231" s="111">
        <v>0</v>
      </c>
      <c r="J231" s="111">
        <v>0</v>
      </c>
      <c r="K231" s="111">
        <v>0</v>
      </c>
      <c r="L231" s="110" t="s">
        <v>221</v>
      </c>
      <c r="M231" s="111">
        <v>17.227642988525901</v>
      </c>
      <c r="N231" s="111">
        <v>8767.2754598621195</v>
      </c>
      <c r="O231" s="111">
        <v>8.3772900000000003</v>
      </c>
      <c r="P231" s="111">
        <v>1646.02255232312</v>
      </c>
      <c r="Q231" s="111">
        <v>26494.468322593901</v>
      </c>
      <c r="R231" s="111">
        <v>31029.967799999999</v>
      </c>
      <c r="S231" s="111">
        <v>30.3951416202</v>
      </c>
      <c r="T231" s="111">
        <v>0</v>
      </c>
      <c r="U231" s="110"/>
      <c r="V231" s="111">
        <v>4.8673638714158898</v>
      </c>
      <c r="W231" s="111">
        <v>1678.33956772444</v>
      </c>
      <c r="X231" s="111">
        <v>465.12399043130199</v>
      </c>
      <c r="Y231" s="110" t="s">
        <v>221</v>
      </c>
      <c r="Z231" s="111">
        <v>3624.3769058127</v>
      </c>
      <c r="AA231" s="111">
        <v>11849.5275198939</v>
      </c>
      <c r="AB231" s="111">
        <v>1484.0530000000001</v>
      </c>
      <c r="AC231" s="111">
        <v>330.24010700000002</v>
      </c>
      <c r="AD231" s="111">
        <v>0</v>
      </c>
      <c r="AE231" s="111">
        <v>3.7397540983606601</v>
      </c>
      <c r="AF231" s="110" t="s">
        <v>221</v>
      </c>
      <c r="AG231" s="111">
        <v>9.5113960615774804</v>
      </c>
      <c r="AH231" s="110"/>
      <c r="AI231" s="111">
        <v>48.606493499999999</v>
      </c>
      <c r="AJ231" s="111">
        <v>1767.9971462000001</v>
      </c>
      <c r="AK231" s="111">
        <v>1.702</v>
      </c>
      <c r="AL231" s="111">
        <v>0</v>
      </c>
      <c r="AM231" s="111">
        <v>195669.45522</v>
      </c>
      <c r="AN231" s="111">
        <v>0.35337940206214302</v>
      </c>
      <c r="AO231" s="111">
        <v>331.37873590783801</v>
      </c>
      <c r="AP231" s="111">
        <v>356.92290145985402</v>
      </c>
      <c r="AQ231" s="110" t="s">
        <v>221</v>
      </c>
      <c r="AR231" s="111">
        <v>1195.3826835735899</v>
      </c>
      <c r="AS231" s="111">
        <v>0</v>
      </c>
      <c r="AT231" s="111">
        <v>2.79243</v>
      </c>
      <c r="AU231" s="111">
        <v>15.799083299999999</v>
      </c>
      <c r="AV231" s="111">
        <v>471.37756401676899</v>
      </c>
      <c r="AW231" s="111">
        <v>5782.8014903933999</v>
      </c>
      <c r="AX231" s="111">
        <v>0</v>
      </c>
      <c r="AY231" s="111">
        <v>5571.9566734741402</v>
      </c>
      <c r="AZ231" s="111">
        <v>14958.0810838136</v>
      </c>
      <c r="BA231" s="111">
        <v>487.20793080265503</v>
      </c>
      <c r="BB231" s="111">
        <v>2002</v>
      </c>
      <c r="BC231" s="110"/>
      <c r="BD231" s="111">
        <v>91096</v>
      </c>
      <c r="BE231" s="111">
        <v>2768.1170365438602</v>
      </c>
      <c r="BF231" s="111">
        <v>15266.351341677</v>
      </c>
      <c r="BG231" s="111">
        <v>3.7397540983606601</v>
      </c>
      <c r="BH231" s="111">
        <v>304501.55147237302</v>
      </c>
      <c r="BI231" s="111">
        <v>91097.702000000005</v>
      </c>
      <c r="BJ231" s="110"/>
      <c r="BK231" s="111">
        <v>606.47742212000003</v>
      </c>
      <c r="BL231" s="111">
        <v>2239.3747102167699</v>
      </c>
      <c r="BM231" s="111">
        <v>416483.31373702898</v>
      </c>
    </row>
    <row r="232" spans="1:65" ht="18.75" customHeight="1">
      <c r="A232" s="108" t="s">
        <v>208</v>
      </c>
      <c r="B232" s="108"/>
      <c r="C232" s="109">
        <v>2172.0248999999999</v>
      </c>
      <c r="D232" s="109">
        <v>1.45</v>
      </c>
      <c r="E232" s="109">
        <v>0</v>
      </c>
      <c r="F232" s="109">
        <v>28106.65782</v>
      </c>
      <c r="G232" s="109">
        <v>2780.8634306399999</v>
      </c>
      <c r="H232" s="109">
        <v>1050.48030430017</v>
      </c>
      <c r="I232" s="109">
        <v>0</v>
      </c>
      <c r="J232" s="109">
        <v>23.387730557573299</v>
      </c>
      <c r="K232" s="109">
        <v>1.6447451678878</v>
      </c>
      <c r="L232" s="108" t="s">
        <v>221</v>
      </c>
      <c r="M232" s="109">
        <v>45.868792152053899</v>
      </c>
      <c r="N232" s="109">
        <v>6949.7173849119499</v>
      </c>
      <c r="O232" s="108" t="s">
        <v>221</v>
      </c>
      <c r="P232" s="109">
        <v>1947.3029757132499</v>
      </c>
      <c r="Q232" s="109">
        <v>48517.647561056001</v>
      </c>
      <c r="R232" s="109">
        <v>42514.1397</v>
      </c>
      <c r="S232" s="109">
        <v>30.594538119599999</v>
      </c>
      <c r="T232" s="109">
        <v>0</v>
      </c>
      <c r="U232" s="109">
        <v>2.0699999999999998</v>
      </c>
      <c r="V232" s="109">
        <v>1301.27056303786</v>
      </c>
      <c r="W232" s="109">
        <v>16.0286606590955</v>
      </c>
      <c r="X232" s="109">
        <v>5712.1179823626499</v>
      </c>
      <c r="Y232" s="108" t="s">
        <v>221</v>
      </c>
      <c r="Z232" s="109">
        <v>5434.322806143</v>
      </c>
      <c r="AA232" s="109">
        <v>24320.399535809</v>
      </c>
      <c r="AB232" s="109">
        <v>0</v>
      </c>
      <c r="AC232" s="109">
        <v>6787.2554190000001</v>
      </c>
      <c r="AD232" s="109">
        <v>0</v>
      </c>
      <c r="AE232" s="109">
        <v>7.7937158469945302</v>
      </c>
      <c r="AF232" s="108" t="s">
        <v>221</v>
      </c>
      <c r="AG232" s="108" t="s">
        <v>221</v>
      </c>
      <c r="AH232" s="109">
        <v>0.81592555000355405</v>
      </c>
      <c r="AI232" s="108" t="s">
        <v>221</v>
      </c>
      <c r="AJ232" s="109">
        <v>2339.9866514188202</v>
      </c>
      <c r="AK232" s="109">
        <v>3829.8040921430002</v>
      </c>
      <c r="AL232" s="109">
        <v>0</v>
      </c>
      <c r="AM232" s="109">
        <v>122442.71346</v>
      </c>
      <c r="AN232" s="109">
        <v>5.8456916580561504</v>
      </c>
      <c r="AO232" s="109">
        <v>645.88345473698405</v>
      </c>
      <c r="AP232" s="109">
        <v>358.43407846715297</v>
      </c>
      <c r="AQ232" s="108" t="s">
        <v>221</v>
      </c>
      <c r="AR232" s="109">
        <v>1214.1705953228</v>
      </c>
      <c r="AS232" s="109">
        <v>0</v>
      </c>
      <c r="AT232" s="109">
        <v>1.33551</v>
      </c>
      <c r="AU232" s="109">
        <v>45.069820200000002</v>
      </c>
      <c r="AV232" s="109">
        <v>299.37094970619899</v>
      </c>
      <c r="AW232" s="108" t="s">
        <v>221</v>
      </c>
      <c r="AX232" s="108"/>
      <c r="AY232" s="109">
        <v>16017.8889951658</v>
      </c>
      <c r="AZ232" s="109">
        <v>108956.243049237</v>
      </c>
      <c r="BA232" s="109">
        <v>1405.0382636229499</v>
      </c>
      <c r="BB232" s="109">
        <v>199</v>
      </c>
      <c r="BC232" s="109">
        <v>136969.56479999999</v>
      </c>
      <c r="BD232" s="108"/>
      <c r="BE232" s="109">
        <v>7770.3353923806399</v>
      </c>
      <c r="BF232" s="109">
        <v>32158.1352591092</v>
      </c>
      <c r="BG232" s="109">
        <v>7.7937158469945302</v>
      </c>
      <c r="BH232" s="109">
        <v>523242.45668090298</v>
      </c>
      <c r="BI232" s="109">
        <v>3855.2618227005701</v>
      </c>
      <c r="BJ232" s="108"/>
      <c r="BK232" s="109">
        <v>2780.8634306399999</v>
      </c>
      <c r="BL232" s="109">
        <v>2639.3576011250202</v>
      </c>
      <c r="BM232" s="109">
        <v>572454.20390270604</v>
      </c>
    </row>
    <row r="233" spans="1:65" ht="18.75" customHeight="1">
      <c r="A233" s="108" t="s">
        <v>356</v>
      </c>
      <c r="B233" s="110"/>
      <c r="C233" s="110" t="s">
        <v>221</v>
      </c>
      <c r="D233" s="110"/>
      <c r="E233" s="111">
        <v>0</v>
      </c>
      <c r="F233" s="111">
        <v>4.7349899999999998</v>
      </c>
      <c r="G233" s="111">
        <v>459.52718886000002</v>
      </c>
      <c r="H233" s="110" t="s">
        <v>221</v>
      </c>
      <c r="I233" s="111">
        <v>0</v>
      </c>
      <c r="J233" s="111">
        <v>0</v>
      </c>
      <c r="K233" s="111">
        <v>0</v>
      </c>
      <c r="L233" s="111">
        <v>0</v>
      </c>
      <c r="M233" s="111">
        <v>0</v>
      </c>
      <c r="N233" s="111">
        <v>17.8063841604862</v>
      </c>
      <c r="O233" s="110" t="s">
        <v>221</v>
      </c>
      <c r="P233" s="110" t="s">
        <v>221</v>
      </c>
      <c r="Q233" s="111">
        <v>33.049125731205997</v>
      </c>
      <c r="R233" s="111">
        <v>176.0445</v>
      </c>
      <c r="S233" s="111">
        <v>0</v>
      </c>
      <c r="T233" s="111">
        <v>0</v>
      </c>
      <c r="U233" s="110"/>
      <c r="V233" s="111">
        <v>0</v>
      </c>
      <c r="W233" s="111">
        <v>0.70723563113632804</v>
      </c>
      <c r="X233" s="111">
        <v>0</v>
      </c>
      <c r="Y233" s="111">
        <v>0</v>
      </c>
      <c r="Z233" s="111">
        <v>13.167993834900001</v>
      </c>
      <c r="AA233" s="110" t="s">
        <v>221</v>
      </c>
      <c r="AB233" s="111">
        <v>0</v>
      </c>
      <c r="AC233" s="111">
        <v>5.0000000000000001E-3</v>
      </c>
      <c r="AD233" s="111">
        <v>0</v>
      </c>
      <c r="AE233" s="110"/>
      <c r="AF233" s="110"/>
      <c r="AG233" s="110"/>
      <c r="AH233" s="110"/>
      <c r="AI233" s="110"/>
      <c r="AJ233" s="110"/>
      <c r="AK233" s="111">
        <v>0</v>
      </c>
      <c r="AL233" s="111">
        <v>0</v>
      </c>
      <c r="AM233" s="111">
        <v>46.500030000000002</v>
      </c>
      <c r="AN233" s="110"/>
      <c r="AO233" s="111">
        <v>0</v>
      </c>
      <c r="AP233" s="111">
        <v>5.7025547445255502E-2</v>
      </c>
      <c r="AQ233" s="110" t="s">
        <v>221</v>
      </c>
      <c r="AR233" s="111">
        <v>0.85095299999999996</v>
      </c>
      <c r="AS233" s="111">
        <v>0</v>
      </c>
      <c r="AT233" s="111">
        <v>0</v>
      </c>
      <c r="AU233" s="111">
        <v>0</v>
      </c>
      <c r="AV233" s="111">
        <v>0</v>
      </c>
      <c r="AW233" s="110" t="s">
        <v>221</v>
      </c>
      <c r="AX233" s="110"/>
      <c r="AY233" s="111">
        <v>13.313341778042</v>
      </c>
      <c r="AZ233" s="111">
        <v>871.10504499039496</v>
      </c>
      <c r="BA233" s="111">
        <v>0</v>
      </c>
      <c r="BB233" s="111">
        <v>0</v>
      </c>
      <c r="BC233" s="110" t="s">
        <v>221</v>
      </c>
      <c r="BD233" s="110" t="s">
        <v>221</v>
      </c>
      <c r="BE233" s="111">
        <v>0</v>
      </c>
      <c r="BF233" s="111">
        <v>5.0000000000000001E-3</v>
      </c>
      <c r="BG233" s="110"/>
      <c r="BH233" s="111">
        <v>1177.33662467361</v>
      </c>
      <c r="BI233" s="111">
        <v>0</v>
      </c>
      <c r="BJ233" s="110"/>
      <c r="BK233" s="111">
        <v>459.52718886000002</v>
      </c>
      <c r="BL233" s="111">
        <v>0</v>
      </c>
      <c r="BM233" s="111">
        <v>1636.8688135336099</v>
      </c>
    </row>
    <row r="234" spans="1:65" ht="18.75" customHeight="1">
      <c r="A234" s="108" t="s">
        <v>357</v>
      </c>
      <c r="B234" s="108"/>
      <c r="C234" s="109">
        <v>0</v>
      </c>
      <c r="D234" s="108"/>
      <c r="E234" s="109">
        <v>0</v>
      </c>
      <c r="F234" s="108"/>
      <c r="G234" s="109">
        <v>0</v>
      </c>
      <c r="H234" s="108" t="s">
        <v>221</v>
      </c>
      <c r="I234" s="109">
        <v>0</v>
      </c>
      <c r="J234" s="109">
        <v>0</v>
      </c>
      <c r="K234" s="109">
        <v>0</v>
      </c>
      <c r="L234" s="109">
        <v>0</v>
      </c>
      <c r="M234" s="109">
        <v>0</v>
      </c>
      <c r="N234" s="109">
        <v>1.14352925801287</v>
      </c>
      <c r="O234" s="109">
        <v>0</v>
      </c>
      <c r="P234" s="109">
        <v>0</v>
      </c>
      <c r="Q234" s="108"/>
      <c r="R234" s="109">
        <v>0</v>
      </c>
      <c r="S234" s="109">
        <v>0</v>
      </c>
      <c r="T234" s="109">
        <v>0</v>
      </c>
      <c r="U234" s="108"/>
      <c r="V234" s="109">
        <v>0</v>
      </c>
      <c r="W234" s="108"/>
      <c r="X234" s="109">
        <v>0</v>
      </c>
      <c r="Y234" s="109">
        <v>0</v>
      </c>
      <c r="Z234" s="109">
        <v>0</v>
      </c>
      <c r="AA234" s="108"/>
      <c r="AB234" s="109">
        <v>0</v>
      </c>
      <c r="AC234" s="109">
        <v>0</v>
      </c>
      <c r="AD234" s="109">
        <v>0</v>
      </c>
      <c r="AE234" s="108"/>
      <c r="AF234" s="108"/>
      <c r="AG234" s="108"/>
      <c r="AH234" s="108"/>
      <c r="AI234" s="108"/>
      <c r="AJ234" s="109">
        <v>0</v>
      </c>
      <c r="AK234" s="109">
        <v>0</v>
      </c>
      <c r="AL234" s="109">
        <v>0</v>
      </c>
      <c r="AM234" s="109">
        <v>0</v>
      </c>
      <c r="AN234" s="108"/>
      <c r="AO234" s="109">
        <v>0</v>
      </c>
      <c r="AP234" s="109">
        <v>0</v>
      </c>
      <c r="AQ234" s="108" t="s">
        <v>221</v>
      </c>
      <c r="AR234" s="109">
        <v>0</v>
      </c>
      <c r="AS234" s="109">
        <v>0</v>
      </c>
      <c r="AT234" s="109">
        <v>0</v>
      </c>
      <c r="AU234" s="109">
        <v>0</v>
      </c>
      <c r="AV234" s="109">
        <v>0</v>
      </c>
      <c r="AW234" s="108"/>
      <c r="AX234" s="108"/>
      <c r="AY234" s="109">
        <v>0</v>
      </c>
      <c r="AZ234" s="108" t="s">
        <v>221</v>
      </c>
      <c r="BA234" s="109">
        <v>0</v>
      </c>
      <c r="BB234" s="109">
        <v>0</v>
      </c>
      <c r="BC234" s="108" t="s">
        <v>221</v>
      </c>
      <c r="BD234" s="108"/>
      <c r="BE234" s="109">
        <v>0</v>
      </c>
      <c r="BF234" s="109">
        <v>0</v>
      </c>
      <c r="BG234" s="108"/>
      <c r="BH234" s="109">
        <v>1.14352925801287</v>
      </c>
      <c r="BI234" s="109">
        <v>0</v>
      </c>
      <c r="BJ234" s="108"/>
      <c r="BK234" s="109">
        <v>0</v>
      </c>
      <c r="BL234" s="109">
        <v>0</v>
      </c>
      <c r="BM234" s="109">
        <v>1.14352925801287</v>
      </c>
    </row>
    <row r="235" spans="1:65" ht="18.75" customHeight="1">
      <c r="A235" s="108" t="s">
        <v>358</v>
      </c>
      <c r="B235" s="110"/>
      <c r="C235" s="111">
        <v>0</v>
      </c>
      <c r="D235" s="110"/>
      <c r="E235" s="111">
        <v>0</v>
      </c>
      <c r="F235" s="110"/>
      <c r="G235" s="111">
        <v>1.87</v>
      </c>
      <c r="H235" s="110" t="s">
        <v>221</v>
      </c>
      <c r="I235" s="111">
        <v>0</v>
      </c>
      <c r="J235" s="111">
        <v>0</v>
      </c>
      <c r="K235" s="111">
        <v>0</v>
      </c>
      <c r="L235" s="110" t="s">
        <v>221</v>
      </c>
      <c r="M235" s="111">
        <v>0</v>
      </c>
      <c r="N235" s="111">
        <v>0</v>
      </c>
      <c r="O235" s="111">
        <v>0</v>
      </c>
      <c r="P235" s="111">
        <v>0</v>
      </c>
      <c r="Q235" s="110" t="s">
        <v>221</v>
      </c>
      <c r="R235" s="111">
        <v>0</v>
      </c>
      <c r="S235" s="111">
        <v>0</v>
      </c>
      <c r="T235" s="111">
        <v>0</v>
      </c>
      <c r="U235" s="110"/>
      <c r="V235" s="111">
        <v>0</v>
      </c>
      <c r="W235" s="110"/>
      <c r="X235" s="111">
        <v>34.958906705194103</v>
      </c>
      <c r="Y235" s="111">
        <v>0</v>
      </c>
      <c r="Z235" s="111">
        <v>0.18196687980000001</v>
      </c>
      <c r="AA235" s="110"/>
      <c r="AB235" s="111">
        <v>0</v>
      </c>
      <c r="AC235" s="111">
        <v>1181.3480039999999</v>
      </c>
      <c r="AD235" s="111">
        <v>0</v>
      </c>
      <c r="AE235" s="110"/>
      <c r="AF235" s="110"/>
      <c r="AG235" s="110"/>
      <c r="AH235" s="110"/>
      <c r="AI235" s="110"/>
      <c r="AJ235" s="111">
        <v>0</v>
      </c>
      <c r="AK235" s="111">
        <v>0</v>
      </c>
      <c r="AL235" s="111">
        <v>0</v>
      </c>
      <c r="AM235" s="110" t="s">
        <v>221</v>
      </c>
      <c r="AN235" s="110"/>
      <c r="AO235" s="111">
        <v>0</v>
      </c>
      <c r="AP235" s="111">
        <v>0</v>
      </c>
      <c r="AQ235" s="110" t="s">
        <v>221</v>
      </c>
      <c r="AR235" s="111">
        <v>0</v>
      </c>
      <c r="AS235" s="111">
        <v>0</v>
      </c>
      <c r="AT235" s="111">
        <v>0</v>
      </c>
      <c r="AU235" s="111">
        <v>0</v>
      </c>
      <c r="AV235" s="111">
        <v>0</v>
      </c>
      <c r="AW235" s="110" t="s">
        <v>221</v>
      </c>
      <c r="AX235" s="110"/>
      <c r="AY235" s="111">
        <v>0</v>
      </c>
      <c r="AZ235" s="110" t="s">
        <v>221</v>
      </c>
      <c r="BA235" s="111">
        <v>0.67280289000000004</v>
      </c>
      <c r="BB235" s="111">
        <v>0</v>
      </c>
      <c r="BC235" s="110" t="s">
        <v>221</v>
      </c>
      <c r="BD235" s="110"/>
      <c r="BE235" s="111">
        <v>35.631709595194103</v>
      </c>
      <c r="BF235" s="111">
        <v>1181.3480039999999</v>
      </c>
      <c r="BG235" s="110"/>
      <c r="BH235" s="111">
        <v>0.18196687980000001</v>
      </c>
      <c r="BI235" s="111">
        <v>0</v>
      </c>
      <c r="BJ235" s="110"/>
      <c r="BK235" s="111">
        <v>1.87</v>
      </c>
      <c r="BL235" s="111">
        <v>0</v>
      </c>
      <c r="BM235" s="111">
        <v>1219.03168047499</v>
      </c>
    </row>
    <row r="236" spans="1:65" ht="18.75" customHeight="1">
      <c r="A236" s="108" t="s">
        <v>105</v>
      </c>
      <c r="B236" s="108"/>
      <c r="C236" s="109">
        <v>0</v>
      </c>
      <c r="D236" s="108"/>
      <c r="E236" s="109">
        <v>0</v>
      </c>
      <c r="F236" s="108"/>
      <c r="G236" s="109">
        <v>0</v>
      </c>
      <c r="H236" s="108" t="s">
        <v>221</v>
      </c>
      <c r="I236" s="109">
        <v>0</v>
      </c>
      <c r="J236" s="109">
        <v>0</v>
      </c>
      <c r="K236" s="109">
        <v>0</v>
      </c>
      <c r="L236" s="109">
        <v>0</v>
      </c>
      <c r="M236" s="109">
        <v>0</v>
      </c>
      <c r="N236" s="109">
        <v>1.96033587087921</v>
      </c>
      <c r="O236" s="108" t="s">
        <v>221</v>
      </c>
      <c r="P236" s="108" t="s">
        <v>221</v>
      </c>
      <c r="Q236" s="108" t="s">
        <v>221</v>
      </c>
      <c r="R236" s="109">
        <v>52.206299999999999</v>
      </c>
      <c r="S236" s="109">
        <v>0</v>
      </c>
      <c r="T236" s="109">
        <v>0</v>
      </c>
      <c r="U236" s="108"/>
      <c r="V236" s="109">
        <v>0</v>
      </c>
      <c r="W236" s="108"/>
      <c r="X236" s="109">
        <v>0</v>
      </c>
      <c r="Y236" s="109">
        <v>0</v>
      </c>
      <c r="Z236" s="109">
        <v>0</v>
      </c>
      <c r="AA236" s="108"/>
      <c r="AB236" s="109">
        <v>11.07145</v>
      </c>
      <c r="AC236" s="109">
        <v>11.8405</v>
      </c>
      <c r="AD236" s="109">
        <v>0</v>
      </c>
      <c r="AE236" s="108"/>
      <c r="AF236" s="108"/>
      <c r="AG236" s="108" t="s">
        <v>221</v>
      </c>
      <c r="AH236" s="108"/>
      <c r="AI236" s="108"/>
      <c r="AJ236" s="108"/>
      <c r="AK236" s="109">
        <v>0</v>
      </c>
      <c r="AL236" s="109">
        <v>0</v>
      </c>
      <c r="AM236" s="108" t="s">
        <v>221</v>
      </c>
      <c r="AN236" s="108"/>
      <c r="AO236" s="109">
        <v>0</v>
      </c>
      <c r="AP236" s="109">
        <v>0.14256386861313899</v>
      </c>
      <c r="AQ236" s="108" t="s">
        <v>221</v>
      </c>
      <c r="AR236" s="109">
        <v>189.06067883028999</v>
      </c>
      <c r="AS236" s="109">
        <v>0</v>
      </c>
      <c r="AT236" s="109">
        <v>0</v>
      </c>
      <c r="AU236" s="109">
        <v>8.4986999999999993E-2</v>
      </c>
      <c r="AV236" s="109">
        <v>0</v>
      </c>
      <c r="AW236" s="108" t="s">
        <v>221</v>
      </c>
      <c r="AX236" s="108"/>
      <c r="AY236" s="109">
        <v>0</v>
      </c>
      <c r="AZ236" s="108" t="s">
        <v>221</v>
      </c>
      <c r="BA236" s="109">
        <v>0</v>
      </c>
      <c r="BB236" s="109">
        <v>10</v>
      </c>
      <c r="BC236" s="108" t="s">
        <v>221</v>
      </c>
      <c r="BD236" s="108" t="s">
        <v>221</v>
      </c>
      <c r="BE236" s="109">
        <v>11.07145</v>
      </c>
      <c r="BF236" s="109">
        <v>11.8405</v>
      </c>
      <c r="BG236" s="108"/>
      <c r="BH236" s="109">
        <v>253.45486556978199</v>
      </c>
      <c r="BI236" s="109">
        <v>0</v>
      </c>
      <c r="BJ236" s="108"/>
      <c r="BK236" s="109">
        <v>0</v>
      </c>
      <c r="BL236" s="109">
        <v>0</v>
      </c>
      <c r="BM236" s="109">
        <v>276.36681556978198</v>
      </c>
    </row>
    <row r="237" spans="1:65" ht="18.75" customHeight="1">
      <c r="A237" s="108" t="s">
        <v>117</v>
      </c>
      <c r="B237" s="110"/>
      <c r="C237" s="111">
        <v>0</v>
      </c>
      <c r="D237" s="110"/>
      <c r="E237" s="111">
        <v>0</v>
      </c>
      <c r="F237" s="110"/>
      <c r="G237" s="111">
        <v>0</v>
      </c>
      <c r="H237" s="110" t="s">
        <v>221</v>
      </c>
      <c r="I237" s="111">
        <v>0</v>
      </c>
      <c r="J237" s="111">
        <v>0</v>
      </c>
      <c r="K237" s="111">
        <v>0</v>
      </c>
      <c r="L237" s="111">
        <v>0</v>
      </c>
      <c r="M237" s="111">
        <v>0</v>
      </c>
      <c r="N237" s="111">
        <v>0</v>
      </c>
      <c r="O237" s="111">
        <v>0</v>
      </c>
      <c r="P237" s="111">
        <v>0</v>
      </c>
      <c r="Q237" s="110" t="s">
        <v>221</v>
      </c>
      <c r="R237" s="111">
        <v>0</v>
      </c>
      <c r="S237" s="111">
        <v>0</v>
      </c>
      <c r="T237" s="111">
        <v>0</v>
      </c>
      <c r="U237" s="110"/>
      <c r="V237" s="111">
        <v>0</v>
      </c>
      <c r="W237" s="110"/>
      <c r="X237" s="111">
        <v>0</v>
      </c>
      <c r="Y237" s="111">
        <v>0</v>
      </c>
      <c r="Z237" s="111">
        <v>0</v>
      </c>
      <c r="AA237" s="110" t="s">
        <v>221</v>
      </c>
      <c r="AB237" s="111">
        <v>0</v>
      </c>
      <c r="AC237" s="111">
        <v>1.776759</v>
      </c>
      <c r="AD237" s="111">
        <v>0</v>
      </c>
      <c r="AE237" s="110"/>
      <c r="AF237" s="110"/>
      <c r="AG237" s="110"/>
      <c r="AH237" s="110"/>
      <c r="AI237" s="110"/>
      <c r="AJ237" s="111">
        <v>4.7</v>
      </c>
      <c r="AK237" s="111">
        <v>0</v>
      </c>
      <c r="AL237" s="111">
        <v>0</v>
      </c>
      <c r="AM237" s="111">
        <v>0</v>
      </c>
      <c r="AN237" s="110"/>
      <c r="AO237" s="111">
        <v>0</v>
      </c>
      <c r="AP237" s="111">
        <v>0</v>
      </c>
      <c r="AQ237" s="110" t="s">
        <v>221</v>
      </c>
      <c r="AR237" s="111">
        <v>0</v>
      </c>
      <c r="AS237" s="111">
        <v>0</v>
      </c>
      <c r="AT237" s="111">
        <v>0</v>
      </c>
      <c r="AU237" s="111">
        <v>0</v>
      </c>
      <c r="AV237" s="111">
        <v>0</v>
      </c>
      <c r="AW237" s="110" t="s">
        <v>221</v>
      </c>
      <c r="AX237" s="110"/>
      <c r="AY237" s="111">
        <v>0</v>
      </c>
      <c r="AZ237" s="110" t="s">
        <v>221</v>
      </c>
      <c r="BA237" s="111">
        <v>0</v>
      </c>
      <c r="BB237" s="111">
        <v>0</v>
      </c>
      <c r="BC237" s="110" t="s">
        <v>221</v>
      </c>
      <c r="BD237" s="110" t="s">
        <v>221</v>
      </c>
      <c r="BE237" s="111">
        <v>0</v>
      </c>
      <c r="BF237" s="111">
        <v>1.776759</v>
      </c>
      <c r="BG237" s="110"/>
      <c r="BH237" s="111">
        <v>0</v>
      </c>
      <c r="BI237" s="111">
        <v>0</v>
      </c>
      <c r="BJ237" s="110"/>
      <c r="BK237" s="111">
        <v>0</v>
      </c>
      <c r="BL237" s="111">
        <v>4.7</v>
      </c>
      <c r="BM237" s="111">
        <v>6.4767590000000004</v>
      </c>
    </row>
    <row r="238" spans="1:65" ht="18.75" customHeight="1">
      <c r="A238" s="108" t="s">
        <v>359</v>
      </c>
      <c r="B238" s="108"/>
      <c r="C238" s="109">
        <v>0</v>
      </c>
      <c r="D238" s="108"/>
      <c r="E238" s="109">
        <v>0</v>
      </c>
      <c r="F238" s="108"/>
      <c r="G238" s="109">
        <v>0</v>
      </c>
      <c r="H238" s="108" t="s">
        <v>221</v>
      </c>
      <c r="I238" s="109">
        <v>0</v>
      </c>
      <c r="J238" s="109">
        <v>0</v>
      </c>
      <c r="K238" s="109">
        <v>0</v>
      </c>
      <c r="L238" s="109">
        <v>0</v>
      </c>
      <c r="M238" s="109">
        <v>0</v>
      </c>
      <c r="N238" s="109">
        <v>0</v>
      </c>
      <c r="O238" s="109">
        <v>0</v>
      </c>
      <c r="P238" s="109">
        <v>0</v>
      </c>
      <c r="Q238" s="108" t="s">
        <v>221</v>
      </c>
      <c r="R238" s="109">
        <v>0</v>
      </c>
      <c r="S238" s="109">
        <v>0</v>
      </c>
      <c r="T238" s="109">
        <v>0</v>
      </c>
      <c r="U238" s="108"/>
      <c r="V238" s="109">
        <v>0</v>
      </c>
      <c r="W238" s="108"/>
      <c r="X238" s="109">
        <v>0</v>
      </c>
      <c r="Y238" s="109">
        <v>0</v>
      </c>
      <c r="Z238" s="109">
        <v>0</v>
      </c>
      <c r="AA238" s="108"/>
      <c r="AB238" s="109">
        <v>0</v>
      </c>
      <c r="AC238" s="109">
        <v>0</v>
      </c>
      <c r="AD238" s="109">
        <v>0</v>
      </c>
      <c r="AE238" s="108"/>
      <c r="AF238" s="108"/>
      <c r="AG238" s="108"/>
      <c r="AH238" s="108"/>
      <c r="AI238" s="108"/>
      <c r="AJ238" s="108"/>
      <c r="AK238" s="109">
        <v>0</v>
      </c>
      <c r="AL238" s="109">
        <v>0</v>
      </c>
      <c r="AM238" s="109">
        <v>0</v>
      </c>
      <c r="AN238" s="108"/>
      <c r="AO238" s="109">
        <v>0</v>
      </c>
      <c r="AP238" s="109">
        <v>0</v>
      </c>
      <c r="AQ238" s="108" t="s">
        <v>221</v>
      </c>
      <c r="AR238" s="109">
        <v>0</v>
      </c>
      <c r="AS238" s="109">
        <v>0</v>
      </c>
      <c r="AT238" s="109">
        <v>0</v>
      </c>
      <c r="AU238" s="109">
        <v>0</v>
      </c>
      <c r="AV238" s="109">
        <v>0</v>
      </c>
      <c r="AW238" s="108" t="s">
        <v>221</v>
      </c>
      <c r="AX238" s="108"/>
      <c r="AY238" s="109">
        <v>0</v>
      </c>
      <c r="AZ238" s="108" t="s">
        <v>221</v>
      </c>
      <c r="BA238" s="109">
        <v>0</v>
      </c>
      <c r="BB238" s="109">
        <v>0</v>
      </c>
      <c r="BC238" s="109">
        <v>0</v>
      </c>
      <c r="BD238" s="108" t="s">
        <v>221</v>
      </c>
      <c r="BE238" s="109">
        <v>0</v>
      </c>
      <c r="BF238" s="109">
        <v>0</v>
      </c>
      <c r="BG238" s="108"/>
      <c r="BH238" s="109">
        <v>0</v>
      </c>
      <c r="BI238" s="109">
        <v>0</v>
      </c>
      <c r="BJ238" s="108"/>
      <c r="BK238" s="109">
        <v>0</v>
      </c>
      <c r="BL238" s="109">
        <v>0</v>
      </c>
      <c r="BM238" s="109">
        <v>0</v>
      </c>
    </row>
    <row r="239" spans="1:65" ht="18.75" customHeight="1">
      <c r="A239" s="108" t="s">
        <v>209</v>
      </c>
      <c r="B239" s="110"/>
      <c r="C239" s="110" t="s">
        <v>221</v>
      </c>
      <c r="D239" s="110"/>
      <c r="E239" s="111">
        <v>0</v>
      </c>
      <c r="F239" s="110" t="s">
        <v>221</v>
      </c>
      <c r="G239" s="111">
        <v>586.15128276999997</v>
      </c>
      <c r="H239" s="110" t="s">
        <v>221</v>
      </c>
      <c r="I239" s="111">
        <v>0</v>
      </c>
      <c r="J239" s="111">
        <v>0</v>
      </c>
      <c r="K239" s="111">
        <v>0</v>
      </c>
      <c r="L239" s="111">
        <v>0</v>
      </c>
      <c r="M239" s="111">
        <v>0</v>
      </c>
      <c r="N239" s="111">
        <v>6.8611755480772398</v>
      </c>
      <c r="O239" s="111">
        <v>0</v>
      </c>
      <c r="P239" s="111">
        <v>0</v>
      </c>
      <c r="Q239" s="111">
        <v>197.38298271526301</v>
      </c>
      <c r="R239" s="111">
        <v>474.7131</v>
      </c>
      <c r="S239" s="111">
        <v>0</v>
      </c>
      <c r="T239" s="111">
        <v>0</v>
      </c>
      <c r="U239" s="110"/>
      <c r="V239" s="111">
        <v>0</v>
      </c>
      <c r="W239" s="110"/>
      <c r="X239" s="111">
        <v>8.5739324033064097</v>
      </c>
      <c r="Y239" s="111">
        <v>0</v>
      </c>
      <c r="Z239" s="111">
        <v>509.34126197519998</v>
      </c>
      <c r="AA239" s="110" t="s">
        <v>221</v>
      </c>
      <c r="AB239" s="111">
        <v>0</v>
      </c>
      <c r="AC239" s="111">
        <v>0</v>
      </c>
      <c r="AD239" s="111">
        <v>0</v>
      </c>
      <c r="AE239" s="110"/>
      <c r="AF239" s="110"/>
      <c r="AG239" s="110"/>
      <c r="AH239" s="110"/>
      <c r="AI239" s="110" t="s">
        <v>221</v>
      </c>
      <c r="AJ239" s="110"/>
      <c r="AK239" s="111">
        <v>20.730352684715999</v>
      </c>
      <c r="AL239" s="111">
        <v>0</v>
      </c>
      <c r="AM239" s="111">
        <v>3592.0362599999999</v>
      </c>
      <c r="AN239" s="110"/>
      <c r="AO239" s="111">
        <v>0</v>
      </c>
      <c r="AP239" s="111">
        <v>0</v>
      </c>
      <c r="AQ239" s="110" t="s">
        <v>221</v>
      </c>
      <c r="AR239" s="110" t="s">
        <v>221</v>
      </c>
      <c r="AS239" s="111">
        <v>0</v>
      </c>
      <c r="AT239" s="111">
        <v>0</v>
      </c>
      <c r="AU239" s="111">
        <v>0</v>
      </c>
      <c r="AV239" s="111">
        <v>0.172697403926276</v>
      </c>
      <c r="AW239" s="110" t="s">
        <v>221</v>
      </c>
      <c r="AX239" s="110"/>
      <c r="AY239" s="110" t="s">
        <v>221</v>
      </c>
      <c r="AZ239" s="111">
        <v>1724.9539985845699</v>
      </c>
      <c r="BA239" s="111">
        <v>0</v>
      </c>
      <c r="BB239" s="111">
        <v>0</v>
      </c>
      <c r="BC239" s="110" t="s">
        <v>221</v>
      </c>
      <c r="BD239" s="111">
        <v>5332</v>
      </c>
      <c r="BE239" s="111">
        <v>8.5739324033064097</v>
      </c>
      <c r="BF239" s="111">
        <v>0</v>
      </c>
      <c r="BG239" s="110"/>
      <c r="BH239" s="111">
        <v>6505.2887788231101</v>
      </c>
      <c r="BI239" s="111">
        <v>5352.7303526847199</v>
      </c>
      <c r="BJ239" s="110"/>
      <c r="BK239" s="111">
        <v>586.15128276999997</v>
      </c>
      <c r="BL239" s="111">
        <v>0.172697403926276</v>
      </c>
      <c r="BM239" s="111">
        <v>12452.917044085099</v>
      </c>
    </row>
    <row r="240" spans="1:65" ht="28.5" customHeight="1">
      <c r="A240" s="108" t="s">
        <v>360</v>
      </c>
      <c r="B240" s="108"/>
      <c r="C240" s="109">
        <v>8.4986999999999995</v>
      </c>
      <c r="D240" s="108"/>
      <c r="E240" s="109">
        <v>0</v>
      </c>
      <c r="F240" s="109">
        <v>2.79243</v>
      </c>
      <c r="G240" s="109">
        <v>0.33393409000000002</v>
      </c>
      <c r="H240" s="108" t="s">
        <v>221</v>
      </c>
      <c r="I240" s="108" t="s">
        <v>221</v>
      </c>
      <c r="J240" s="109">
        <v>0</v>
      </c>
      <c r="K240" s="109">
        <v>0</v>
      </c>
      <c r="L240" s="109">
        <v>0</v>
      </c>
      <c r="M240" s="108" t="s">
        <v>221</v>
      </c>
      <c r="N240" s="109">
        <v>30.7119286437743</v>
      </c>
      <c r="O240" s="109">
        <v>0</v>
      </c>
      <c r="P240" s="109">
        <v>3.3144930000000001</v>
      </c>
      <c r="Q240" s="109">
        <v>74.108507216487197</v>
      </c>
      <c r="R240" s="109">
        <v>201.54060000000001</v>
      </c>
      <c r="S240" s="109">
        <v>0</v>
      </c>
      <c r="T240" s="109">
        <v>0</v>
      </c>
      <c r="U240" s="108"/>
      <c r="V240" s="109">
        <v>0</v>
      </c>
      <c r="W240" s="108"/>
      <c r="X240" s="109">
        <v>4.5475000592122399</v>
      </c>
      <c r="Y240" s="109">
        <v>0</v>
      </c>
      <c r="Z240" s="109">
        <v>73.387580871599994</v>
      </c>
      <c r="AA240" s="109">
        <v>1535.3365384615399</v>
      </c>
      <c r="AB240" s="109">
        <v>0</v>
      </c>
      <c r="AC240" s="109">
        <v>674.58392000000003</v>
      </c>
      <c r="AD240" s="109">
        <v>0</v>
      </c>
      <c r="AE240" s="108"/>
      <c r="AF240" s="108"/>
      <c r="AG240" s="108"/>
      <c r="AH240" s="108"/>
      <c r="AI240" s="108"/>
      <c r="AJ240" s="109">
        <v>0.60481306000000001</v>
      </c>
      <c r="AK240" s="109">
        <v>0</v>
      </c>
      <c r="AL240" s="109">
        <v>0</v>
      </c>
      <c r="AM240" s="109">
        <v>154.19069999999999</v>
      </c>
      <c r="AN240" s="108"/>
      <c r="AO240" s="109">
        <v>2.47899578837663</v>
      </c>
      <c r="AP240" s="109">
        <v>0.342153284671533</v>
      </c>
      <c r="AQ240" s="108" t="s">
        <v>221</v>
      </c>
      <c r="AR240" s="109">
        <v>1.1847828128350699</v>
      </c>
      <c r="AS240" s="109">
        <v>0</v>
      </c>
      <c r="AT240" s="109">
        <v>0.24282000000000001</v>
      </c>
      <c r="AU240" s="109">
        <v>0</v>
      </c>
      <c r="AV240" s="109">
        <v>0</v>
      </c>
      <c r="AW240" s="108" t="s">
        <v>221</v>
      </c>
      <c r="AX240" s="108"/>
      <c r="AY240" s="109">
        <v>0</v>
      </c>
      <c r="AZ240" s="109">
        <v>270.261854210899</v>
      </c>
      <c r="BA240" s="109">
        <v>354.16180695683101</v>
      </c>
      <c r="BB240" s="109">
        <v>0</v>
      </c>
      <c r="BC240" s="109">
        <v>53.0672</v>
      </c>
      <c r="BD240" s="108" t="s">
        <v>221</v>
      </c>
      <c r="BE240" s="109">
        <v>361.18830280442</v>
      </c>
      <c r="BF240" s="109">
        <v>2209.92045846154</v>
      </c>
      <c r="BG240" s="108"/>
      <c r="BH240" s="109">
        <v>873.64375004026704</v>
      </c>
      <c r="BI240" s="109">
        <v>0</v>
      </c>
      <c r="BJ240" s="108"/>
      <c r="BK240" s="109">
        <v>0.33393409000000002</v>
      </c>
      <c r="BL240" s="109">
        <v>0.60481306000000001</v>
      </c>
      <c r="BM240" s="109">
        <v>3445.6912584562301</v>
      </c>
    </row>
    <row r="241" spans="1:65" ht="18.75" customHeight="1">
      <c r="A241" s="108" t="s">
        <v>361</v>
      </c>
      <c r="B241" s="110"/>
      <c r="C241" s="111">
        <v>23.067900000000002</v>
      </c>
      <c r="D241" s="110"/>
      <c r="E241" s="111">
        <v>0</v>
      </c>
      <c r="F241" s="110" t="s">
        <v>221</v>
      </c>
      <c r="G241" s="111">
        <v>200.59382475999999</v>
      </c>
      <c r="H241" s="111">
        <v>146252.07916962201</v>
      </c>
      <c r="I241" s="111">
        <v>851.55884303933703</v>
      </c>
      <c r="J241" s="111">
        <v>0</v>
      </c>
      <c r="K241" s="111">
        <v>0</v>
      </c>
      <c r="L241" s="110" t="s">
        <v>221</v>
      </c>
      <c r="M241" s="111">
        <v>0</v>
      </c>
      <c r="N241" s="111">
        <v>39.860162707877301</v>
      </c>
      <c r="O241" s="111">
        <v>0</v>
      </c>
      <c r="P241" s="111">
        <v>0</v>
      </c>
      <c r="Q241" s="111">
        <v>135.293894648069</v>
      </c>
      <c r="R241" s="111">
        <v>30.352499999999999</v>
      </c>
      <c r="S241" s="111">
        <v>6.3048213000000004</v>
      </c>
      <c r="T241" s="111">
        <v>0</v>
      </c>
      <c r="U241" s="110"/>
      <c r="V241" s="111">
        <v>7.0509666962528499</v>
      </c>
      <c r="W241" s="111">
        <v>248.786115051221</v>
      </c>
      <c r="X241" s="111">
        <v>195.226703930903</v>
      </c>
      <c r="Y241" s="110" t="s">
        <v>221</v>
      </c>
      <c r="Z241" s="111">
        <v>175.11386078340001</v>
      </c>
      <c r="AA241" s="110" t="s">
        <v>221</v>
      </c>
      <c r="AB241" s="111">
        <v>70.520399999999995</v>
      </c>
      <c r="AC241" s="111">
        <v>14.938942000000001</v>
      </c>
      <c r="AD241" s="111">
        <v>0</v>
      </c>
      <c r="AE241" s="111">
        <v>1.7691256830601101</v>
      </c>
      <c r="AF241" s="110"/>
      <c r="AG241" s="110"/>
      <c r="AH241" s="110"/>
      <c r="AI241" s="110" t="s">
        <v>221</v>
      </c>
      <c r="AJ241" s="111">
        <v>325.38145400000002</v>
      </c>
      <c r="AK241" s="111">
        <v>0</v>
      </c>
      <c r="AL241" s="111">
        <v>0</v>
      </c>
      <c r="AM241" s="111">
        <v>3389.88861</v>
      </c>
      <c r="AN241" s="110"/>
      <c r="AO241" s="111">
        <v>1.3243591007911799</v>
      </c>
      <c r="AP241" s="111">
        <v>0</v>
      </c>
      <c r="AQ241" s="110" t="s">
        <v>221</v>
      </c>
      <c r="AR241" s="111">
        <v>4555.34489878771</v>
      </c>
      <c r="AS241" s="111">
        <v>0</v>
      </c>
      <c r="AT241" s="111">
        <v>0</v>
      </c>
      <c r="AU241" s="111">
        <v>0</v>
      </c>
      <c r="AV241" s="111">
        <v>0</v>
      </c>
      <c r="AW241" s="110" t="s">
        <v>221</v>
      </c>
      <c r="AX241" s="111">
        <v>0</v>
      </c>
      <c r="AY241" s="110" t="s">
        <v>221</v>
      </c>
      <c r="AZ241" s="110" t="s">
        <v>221</v>
      </c>
      <c r="BA241" s="111">
        <v>286.29335744000002</v>
      </c>
      <c r="BB241" s="111">
        <v>0</v>
      </c>
      <c r="BC241" s="110" t="s">
        <v>221</v>
      </c>
      <c r="BD241" s="110"/>
      <c r="BE241" s="111">
        <v>553.36482047169397</v>
      </c>
      <c r="BF241" s="111">
        <v>147118.576954661</v>
      </c>
      <c r="BG241" s="111">
        <v>1.7691256830601101</v>
      </c>
      <c r="BH241" s="111">
        <v>8611.0637299745304</v>
      </c>
      <c r="BI241" s="111">
        <v>0</v>
      </c>
      <c r="BJ241" s="110"/>
      <c r="BK241" s="111">
        <v>200.59382475999999</v>
      </c>
      <c r="BL241" s="111">
        <v>325.38145400000002</v>
      </c>
      <c r="BM241" s="111">
        <v>156810.74990955001</v>
      </c>
    </row>
    <row r="242" spans="1:65" ht="18.75" customHeight="1">
      <c r="A242" s="108" t="s">
        <v>119</v>
      </c>
      <c r="B242" s="108"/>
      <c r="C242" s="109">
        <v>0</v>
      </c>
      <c r="D242" s="108"/>
      <c r="E242" s="109">
        <v>0</v>
      </c>
      <c r="F242" s="109">
        <v>7.1631900000000002</v>
      </c>
      <c r="G242" s="109">
        <v>0</v>
      </c>
      <c r="H242" s="108" t="s">
        <v>221</v>
      </c>
      <c r="I242" s="109">
        <v>0</v>
      </c>
      <c r="J242" s="109">
        <v>0</v>
      </c>
      <c r="K242" s="109">
        <v>0</v>
      </c>
      <c r="L242" s="109">
        <v>0</v>
      </c>
      <c r="M242" s="109">
        <v>0</v>
      </c>
      <c r="N242" s="109">
        <v>0</v>
      </c>
      <c r="O242" s="109">
        <v>0</v>
      </c>
      <c r="P242" s="109">
        <v>0</v>
      </c>
      <c r="Q242" s="108" t="s">
        <v>221</v>
      </c>
      <c r="R242" s="109">
        <v>0</v>
      </c>
      <c r="S242" s="109">
        <v>0</v>
      </c>
      <c r="T242" s="109">
        <v>0</v>
      </c>
      <c r="U242" s="108"/>
      <c r="V242" s="109">
        <v>0</v>
      </c>
      <c r="W242" s="108"/>
      <c r="X242" s="109">
        <v>0</v>
      </c>
      <c r="Y242" s="109">
        <v>0</v>
      </c>
      <c r="Z242" s="109">
        <v>0</v>
      </c>
      <c r="AA242" s="108"/>
      <c r="AB242" s="109">
        <v>0</v>
      </c>
      <c r="AC242" s="109">
        <v>0</v>
      </c>
      <c r="AD242" s="109">
        <v>0</v>
      </c>
      <c r="AE242" s="108"/>
      <c r="AF242" s="108"/>
      <c r="AG242" s="108"/>
      <c r="AH242" s="108"/>
      <c r="AI242" s="108"/>
      <c r="AJ242" s="108"/>
      <c r="AK242" s="109">
        <v>0</v>
      </c>
      <c r="AL242" s="109">
        <v>0</v>
      </c>
      <c r="AM242" s="109">
        <v>0</v>
      </c>
      <c r="AN242" s="108"/>
      <c r="AO242" s="109">
        <v>0</v>
      </c>
      <c r="AP242" s="109">
        <v>0</v>
      </c>
      <c r="AQ242" s="108" t="s">
        <v>221</v>
      </c>
      <c r="AR242" s="109">
        <v>0</v>
      </c>
      <c r="AS242" s="109">
        <v>0</v>
      </c>
      <c r="AT242" s="109">
        <v>0</v>
      </c>
      <c r="AU242" s="109">
        <v>0</v>
      </c>
      <c r="AV242" s="109">
        <v>0</v>
      </c>
      <c r="AW242" s="108" t="s">
        <v>221</v>
      </c>
      <c r="AX242" s="108"/>
      <c r="AY242" s="109">
        <v>0</v>
      </c>
      <c r="AZ242" s="108" t="s">
        <v>221</v>
      </c>
      <c r="BA242" s="109">
        <v>0</v>
      </c>
      <c r="BB242" s="109">
        <v>0</v>
      </c>
      <c r="BC242" s="109">
        <v>0</v>
      </c>
      <c r="BD242" s="108"/>
      <c r="BE242" s="109">
        <v>0</v>
      </c>
      <c r="BF242" s="109">
        <v>0</v>
      </c>
      <c r="BG242" s="108"/>
      <c r="BH242" s="109">
        <v>7.1631900000000002</v>
      </c>
      <c r="BI242" s="109">
        <v>0</v>
      </c>
      <c r="BJ242" s="108"/>
      <c r="BK242" s="109">
        <v>0</v>
      </c>
      <c r="BL242" s="109">
        <v>0</v>
      </c>
      <c r="BM242" s="109">
        <v>7.1631900000000002</v>
      </c>
    </row>
    <row r="243" spans="1:65" ht="18.75" customHeight="1">
      <c r="A243" s="108" t="s">
        <v>362</v>
      </c>
      <c r="B243" s="110"/>
      <c r="C243" s="111">
        <v>0</v>
      </c>
      <c r="D243" s="110"/>
      <c r="E243" s="111">
        <v>0</v>
      </c>
      <c r="F243" s="110"/>
      <c r="G243" s="111">
        <v>0</v>
      </c>
      <c r="H243" s="110" t="s">
        <v>221</v>
      </c>
      <c r="I243" s="111">
        <v>0</v>
      </c>
      <c r="J243" s="111">
        <v>0</v>
      </c>
      <c r="K243" s="111">
        <v>0</v>
      </c>
      <c r="L243" s="111">
        <v>0</v>
      </c>
      <c r="M243" s="111">
        <v>0</v>
      </c>
      <c r="N243" s="111">
        <v>0</v>
      </c>
      <c r="O243" s="111">
        <v>0</v>
      </c>
      <c r="P243" s="111">
        <v>0</v>
      </c>
      <c r="Q243" s="110" t="s">
        <v>221</v>
      </c>
      <c r="R243" s="111">
        <v>0</v>
      </c>
      <c r="S243" s="111">
        <v>0</v>
      </c>
      <c r="T243" s="111">
        <v>0</v>
      </c>
      <c r="U243" s="110"/>
      <c r="V243" s="111">
        <v>0</v>
      </c>
      <c r="W243" s="110"/>
      <c r="X243" s="111">
        <v>0</v>
      </c>
      <c r="Y243" s="111">
        <v>0</v>
      </c>
      <c r="Z243" s="111">
        <v>0</v>
      </c>
      <c r="AA243" s="110"/>
      <c r="AB243" s="111">
        <v>0</v>
      </c>
      <c r="AC243" s="111">
        <v>0</v>
      </c>
      <c r="AD243" s="111">
        <v>0</v>
      </c>
      <c r="AE243" s="110"/>
      <c r="AF243" s="110"/>
      <c r="AG243" s="110"/>
      <c r="AH243" s="110"/>
      <c r="AI243" s="110" t="s">
        <v>221</v>
      </c>
      <c r="AJ243" s="110"/>
      <c r="AK243" s="111">
        <v>0</v>
      </c>
      <c r="AL243" s="111">
        <v>0</v>
      </c>
      <c r="AM243" s="110" t="s">
        <v>221</v>
      </c>
      <c r="AN243" s="110"/>
      <c r="AO243" s="111">
        <v>0</v>
      </c>
      <c r="AP243" s="111">
        <v>0</v>
      </c>
      <c r="AQ243" s="110" t="s">
        <v>221</v>
      </c>
      <c r="AR243" s="110" t="s">
        <v>221</v>
      </c>
      <c r="AS243" s="111">
        <v>0</v>
      </c>
      <c r="AT243" s="111">
        <v>0</v>
      </c>
      <c r="AU243" s="111">
        <v>0</v>
      </c>
      <c r="AV243" s="111">
        <v>0</v>
      </c>
      <c r="AW243" s="110" t="s">
        <v>221</v>
      </c>
      <c r="AX243" s="110"/>
      <c r="AY243" s="111">
        <v>0</v>
      </c>
      <c r="AZ243" s="110" t="s">
        <v>221</v>
      </c>
      <c r="BA243" s="111">
        <v>0</v>
      </c>
      <c r="BB243" s="111">
        <v>0</v>
      </c>
      <c r="BC243" s="111">
        <v>0</v>
      </c>
      <c r="BD243" s="110"/>
      <c r="BE243" s="111">
        <v>0</v>
      </c>
      <c r="BF243" s="111">
        <v>0</v>
      </c>
      <c r="BG243" s="110"/>
      <c r="BH243" s="111">
        <v>0</v>
      </c>
      <c r="BI243" s="111">
        <v>0</v>
      </c>
      <c r="BJ243" s="110"/>
      <c r="BK243" s="111">
        <v>0</v>
      </c>
      <c r="BL243" s="111">
        <v>0</v>
      </c>
      <c r="BM243" s="111">
        <v>0</v>
      </c>
    </row>
    <row r="244" spans="1:65" ht="18.75" customHeight="1">
      <c r="A244" s="108" t="s">
        <v>363</v>
      </c>
      <c r="B244" s="108"/>
      <c r="C244" s="109">
        <v>0</v>
      </c>
      <c r="D244" s="108"/>
      <c r="E244" s="109">
        <v>0</v>
      </c>
      <c r="F244" s="108"/>
      <c r="G244" s="109">
        <v>0</v>
      </c>
      <c r="H244" s="108" t="s">
        <v>221</v>
      </c>
      <c r="I244" s="109">
        <v>0</v>
      </c>
      <c r="J244" s="109">
        <v>0</v>
      </c>
      <c r="K244" s="109">
        <v>0</v>
      </c>
      <c r="L244" s="109">
        <v>0</v>
      </c>
      <c r="M244" s="108"/>
      <c r="N244" s="109">
        <v>0</v>
      </c>
      <c r="O244" s="109">
        <v>0</v>
      </c>
      <c r="P244" s="109">
        <v>0</v>
      </c>
      <c r="Q244" s="108"/>
      <c r="R244" s="109">
        <v>0</v>
      </c>
      <c r="S244" s="109">
        <v>0</v>
      </c>
      <c r="T244" s="109">
        <v>0</v>
      </c>
      <c r="U244" s="108"/>
      <c r="V244" s="108"/>
      <c r="W244" s="108"/>
      <c r="X244" s="109">
        <v>0.26842882293961101</v>
      </c>
      <c r="Y244" s="108"/>
      <c r="Z244" s="109">
        <v>0</v>
      </c>
      <c r="AA244" s="108"/>
      <c r="AB244" s="109">
        <v>0</v>
      </c>
      <c r="AC244" s="109">
        <v>0</v>
      </c>
      <c r="AD244" s="109">
        <v>0</v>
      </c>
      <c r="AE244" s="108"/>
      <c r="AF244" s="108"/>
      <c r="AG244" s="108"/>
      <c r="AH244" s="108"/>
      <c r="AI244" s="108"/>
      <c r="AJ244" s="108"/>
      <c r="AK244" s="109">
        <v>0</v>
      </c>
      <c r="AL244" s="109">
        <v>0</v>
      </c>
      <c r="AM244" s="109">
        <v>0</v>
      </c>
      <c r="AN244" s="108"/>
      <c r="AO244" s="109">
        <v>0</v>
      </c>
      <c r="AP244" s="108"/>
      <c r="AQ244" s="108" t="s">
        <v>221</v>
      </c>
      <c r="AR244" s="109">
        <v>0</v>
      </c>
      <c r="AS244" s="108"/>
      <c r="AT244" s="109">
        <v>0</v>
      </c>
      <c r="AU244" s="108"/>
      <c r="AV244" s="109">
        <v>0</v>
      </c>
      <c r="AW244" s="108" t="s">
        <v>221</v>
      </c>
      <c r="AX244" s="108"/>
      <c r="AY244" s="109">
        <v>0</v>
      </c>
      <c r="AZ244" s="108"/>
      <c r="BA244" s="109">
        <v>0</v>
      </c>
      <c r="BB244" s="109">
        <v>0</v>
      </c>
      <c r="BC244" s="109">
        <v>0</v>
      </c>
      <c r="BD244" s="108" t="s">
        <v>221</v>
      </c>
      <c r="BE244" s="109">
        <v>0.26842882293961101</v>
      </c>
      <c r="BF244" s="109">
        <v>0</v>
      </c>
      <c r="BG244" s="108"/>
      <c r="BH244" s="109">
        <v>0</v>
      </c>
      <c r="BI244" s="109">
        <v>0</v>
      </c>
      <c r="BJ244" s="108"/>
      <c r="BK244" s="109">
        <v>0</v>
      </c>
      <c r="BL244" s="109">
        <v>0</v>
      </c>
      <c r="BM244" s="109">
        <v>0.26842882293961101</v>
      </c>
    </row>
    <row r="245" spans="1:65" ht="18.75" customHeight="1">
      <c r="A245" s="108" t="s">
        <v>364</v>
      </c>
      <c r="B245" s="110"/>
      <c r="C245" s="111">
        <v>0</v>
      </c>
      <c r="D245" s="110"/>
      <c r="E245" s="111">
        <v>0</v>
      </c>
      <c r="F245" s="110" t="s">
        <v>221</v>
      </c>
      <c r="G245" s="111">
        <v>0</v>
      </c>
      <c r="H245" s="110" t="s">
        <v>221</v>
      </c>
      <c r="I245" s="111">
        <v>0</v>
      </c>
      <c r="J245" s="111">
        <v>0</v>
      </c>
      <c r="K245" s="111">
        <v>0</v>
      </c>
      <c r="L245" s="111">
        <v>0</v>
      </c>
      <c r="M245" s="111">
        <v>0</v>
      </c>
      <c r="N245" s="111">
        <v>0</v>
      </c>
      <c r="O245" s="111">
        <v>0</v>
      </c>
      <c r="P245" s="111">
        <v>0</v>
      </c>
      <c r="Q245" s="110" t="s">
        <v>221</v>
      </c>
      <c r="R245" s="111">
        <v>0</v>
      </c>
      <c r="S245" s="111">
        <v>0</v>
      </c>
      <c r="T245" s="111">
        <v>0</v>
      </c>
      <c r="U245" s="110"/>
      <c r="V245" s="111">
        <v>0</v>
      </c>
      <c r="W245" s="110"/>
      <c r="X245" s="111">
        <v>14.084618238949</v>
      </c>
      <c r="Y245" s="111">
        <v>0</v>
      </c>
      <c r="Z245" s="111">
        <v>0.834365943</v>
      </c>
      <c r="AA245" s="110"/>
      <c r="AB245" s="111">
        <v>0</v>
      </c>
      <c r="AC245" s="111">
        <v>0</v>
      </c>
      <c r="AD245" s="111">
        <v>0</v>
      </c>
      <c r="AE245" s="110"/>
      <c r="AF245" s="110"/>
      <c r="AG245" s="110"/>
      <c r="AH245" s="110"/>
      <c r="AI245" s="110"/>
      <c r="AJ245" s="110"/>
      <c r="AK245" s="111">
        <v>0</v>
      </c>
      <c r="AL245" s="111">
        <v>0</v>
      </c>
      <c r="AM245" s="110" t="s">
        <v>221</v>
      </c>
      <c r="AN245" s="110"/>
      <c r="AO245" s="111">
        <v>0</v>
      </c>
      <c r="AP245" s="111">
        <v>0</v>
      </c>
      <c r="AQ245" s="110" t="s">
        <v>221</v>
      </c>
      <c r="AR245" s="111">
        <v>5.3004000000000003E-2</v>
      </c>
      <c r="AS245" s="111">
        <v>0</v>
      </c>
      <c r="AT245" s="111">
        <v>0</v>
      </c>
      <c r="AU245" s="111">
        <v>0</v>
      </c>
      <c r="AV245" s="111">
        <v>0.172697403926276</v>
      </c>
      <c r="AW245" s="110" t="s">
        <v>221</v>
      </c>
      <c r="AX245" s="110"/>
      <c r="AY245" s="111">
        <v>0</v>
      </c>
      <c r="AZ245" s="110" t="s">
        <v>221</v>
      </c>
      <c r="BA245" s="111">
        <v>0</v>
      </c>
      <c r="BB245" s="111">
        <v>0</v>
      </c>
      <c r="BC245" s="110" t="s">
        <v>221</v>
      </c>
      <c r="BD245" s="110" t="s">
        <v>221</v>
      </c>
      <c r="BE245" s="111">
        <v>14.084618238949</v>
      </c>
      <c r="BF245" s="111">
        <v>0</v>
      </c>
      <c r="BG245" s="110"/>
      <c r="BH245" s="111">
        <v>0.88736994300000005</v>
      </c>
      <c r="BI245" s="111">
        <v>0</v>
      </c>
      <c r="BJ245" s="110"/>
      <c r="BK245" s="111">
        <v>0</v>
      </c>
      <c r="BL245" s="111">
        <v>0.172697403926276</v>
      </c>
      <c r="BM245" s="111">
        <v>15.144685585875299</v>
      </c>
    </row>
    <row r="246" spans="1:65" ht="18.75" customHeight="1">
      <c r="A246" s="108" t="s">
        <v>365</v>
      </c>
      <c r="B246" s="108"/>
      <c r="C246" s="108" t="s">
        <v>221</v>
      </c>
      <c r="D246" s="108"/>
      <c r="E246" s="109">
        <v>0</v>
      </c>
      <c r="F246" s="108" t="s">
        <v>221</v>
      </c>
      <c r="G246" s="109">
        <v>64.427831999999995</v>
      </c>
      <c r="H246" s="108" t="s">
        <v>221</v>
      </c>
      <c r="I246" s="109">
        <v>0</v>
      </c>
      <c r="J246" s="109">
        <v>0</v>
      </c>
      <c r="K246" s="109">
        <v>0</v>
      </c>
      <c r="L246" s="109">
        <v>0</v>
      </c>
      <c r="M246" s="109">
        <v>0</v>
      </c>
      <c r="N246" s="109">
        <v>1.7969745483059401</v>
      </c>
      <c r="O246" s="109">
        <v>0</v>
      </c>
      <c r="P246" s="108" t="s">
        <v>221</v>
      </c>
      <c r="Q246" s="108" t="s">
        <v>221</v>
      </c>
      <c r="R246" s="109">
        <v>7.2846000000000002</v>
      </c>
      <c r="S246" s="109">
        <v>0</v>
      </c>
      <c r="T246" s="109">
        <v>0</v>
      </c>
      <c r="U246" s="108"/>
      <c r="V246" s="109">
        <v>0</v>
      </c>
      <c r="W246" s="108"/>
      <c r="X246" s="109">
        <v>6.5212414043564397</v>
      </c>
      <c r="Y246" s="109">
        <v>0</v>
      </c>
      <c r="Z246" s="109">
        <v>7.5042306899999994E-2</v>
      </c>
      <c r="AA246" s="108"/>
      <c r="AB246" s="109">
        <v>0</v>
      </c>
      <c r="AC246" s="109">
        <v>0</v>
      </c>
      <c r="AD246" s="109">
        <v>0</v>
      </c>
      <c r="AE246" s="108"/>
      <c r="AF246" s="108"/>
      <c r="AG246" s="108"/>
      <c r="AH246" s="108"/>
      <c r="AI246" s="108"/>
      <c r="AJ246" s="109">
        <v>390.20773704999999</v>
      </c>
      <c r="AK246" s="109">
        <v>0</v>
      </c>
      <c r="AL246" s="109">
        <v>0</v>
      </c>
      <c r="AM246" s="109">
        <v>94.456980000000001</v>
      </c>
      <c r="AN246" s="108"/>
      <c r="AO246" s="109">
        <v>0</v>
      </c>
      <c r="AP246" s="109">
        <v>0</v>
      </c>
      <c r="AQ246" s="108" t="s">
        <v>221</v>
      </c>
      <c r="AR246" s="109">
        <v>0</v>
      </c>
      <c r="AS246" s="109">
        <v>1.2141</v>
      </c>
      <c r="AT246" s="109">
        <v>0</v>
      </c>
      <c r="AU246" s="109">
        <v>0</v>
      </c>
      <c r="AV246" s="109">
        <v>66.747546617505506</v>
      </c>
      <c r="AW246" s="108" t="s">
        <v>221</v>
      </c>
      <c r="AX246" s="108"/>
      <c r="AY246" s="109">
        <v>0</v>
      </c>
      <c r="AZ246" s="108" t="s">
        <v>221</v>
      </c>
      <c r="BA246" s="109">
        <v>0</v>
      </c>
      <c r="BB246" s="109">
        <v>0</v>
      </c>
      <c r="BC246" s="108" t="s">
        <v>221</v>
      </c>
      <c r="BD246" s="108" t="s">
        <v>221</v>
      </c>
      <c r="BE246" s="109">
        <v>6.5212414043564397</v>
      </c>
      <c r="BF246" s="109">
        <v>0</v>
      </c>
      <c r="BG246" s="108"/>
      <c r="BH246" s="109">
        <v>104.827696855206</v>
      </c>
      <c r="BI246" s="109">
        <v>0</v>
      </c>
      <c r="BJ246" s="108"/>
      <c r="BK246" s="109">
        <v>64.427831999999995</v>
      </c>
      <c r="BL246" s="109">
        <v>456.95528366750602</v>
      </c>
      <c r="BM246" s="109">
        <v>632.73205392706802</v>
      </c>
    </row>
    <row r="247" spans="1:65" ht="18.75" customHeight="1">
      <c r="A247" s="108" t="s">
        <v>366</v>
      </c>
      <c r="B247" s="110"/>
      <c r="C247" s="111">
        <v>0</v>
      </c>
      <c r="D247" s="110"/>
      <c r="E247" s="111">
        <v>0</v>
      </c>
      <c r="F247" s="111">
        <v>0</v>
      </c>
      <c r="G247" s="111">
        <v>2.7874309999999999E-2</v>
      </c>
      <c r="H247" s="110" t="s">
        <v>221</v>
      </c>
      <c r="I247" s="111">
        <v>0</v>
      </c>
      <c r="J247" s="111">
        <v>0</v>
      </c>
      <c r="K247" s="111">
        <v>0</v>
      </c>
      <c r="L247" s="111">
        <v>0</v>
      </c>
      <c r="M247" s="111">
        <v>0</v>
      </c>
      <c r="N247" s="111">
        <v>0</v>
      </c>
      <c r="O247" s="111">
        <v>0</v>
      </c>
      <c r="P247" s="111">
        <v>0</v>
      </c>
      <c r="Q247" s="110" t="s">
        <v>221</v>
      </c>
      <c r="R247" s="111">
        <v>0</v>
      </c>
      <c r="S247" s="111">
        <v>0</v>
      </c>
      <c r="T247" s="111">
        <v>0</v>
      </c>
      <c r="U247" s="110"/>
      <c r="V247" s="111">
        <v>0</v>
      </c>
      <c r="W247" s="110"/>
      <c r="X247" s="111">
        <v>0</v>
      </c>
      <c r="Y247" s="111">
        <v>0</v>
      </c>
      <c r="Z247" s="111">
        <v>59.395990160700002</v>
      </c>
      <c r="AA247" s="110"/>
      <c r="AB247" s="111">
        <v>0</v>
      </c>
      <c r="AC247" s="111">
        <v>0</v>
      </c>
      <c r="AD247" s="111">
        <v>0</v>
      </c>
      <c r="AE247" s="110"/>
      <c r="AF247" s="110"/>
      <c r="AG247" s="110"/>
      <c r="AH247" s="110"/>
      <c r="AI247" s="110"/>
      <c r="AJ247" s="111">
        <v>59.243951000000003</v>
      </c>
      <c r="AK247" s="111">
        <v>0</v>
      </c>
      <c r="AL247" s="111">
        <v>3.5322776470588202E-4</v>
      </c>
      <c r="AM247" s="110" t="s">
        <v>221</v>
      </c>
      <c r="AN247" s="110"/>
      <c r="AO247" s="111">
        <v>0</v>
      </c>
      <c r="AP247" s="111">
        <v>0</v>
      </c>
      <c r="AQ247" s="110" t="s">
        <v>221</v>
      </c>
      <c r="AR247" s="111">
        <v>0.37366533000000002</v>
      </c>
      <c r="AS247" s="111">
        <v>0</v>
      </c>
      <c r="AT247" s="111">
        <v>0</v>
      </c>
      <c r="AU247" s="111">
        <v>0</v>
      </c>
      <c r="AV247" s="111">
        <v>367.32737815118799</v>
      </c>
      <c r="AW247" s="110" t="s">
        <v>221</v>
      </c>
      <c r="AX247" s="110"/>
      <c r="AY247" s="111">
        <v>0</v>
      </c>
      <c r="AZ247" s="110" t="s">
        <v>221</v>
      </c>
      <c r="BA247" s="111">
        <v>0</v>
      </c>
      <c r="BB247" s="111">
        <v>0</v>
      </c>
      <c r="BC247" s="110" t="s">
        <v>221</v>
      </c>
      <c r="BD247" s="110" t="s">
        <v>221</v>
      </c>
      <c r="BE247" s="111">
        <v>0</v>
      </c>
      <c r="BF247" s="111">
        <v>0</v>
      </c>
      <c r="BG247" s="110"/>
      <c r="BH247" s="111">
        <v>59.769655490700003</v>
      </c>
      <c r="BI247" s="111">
        <v>0</v>
      </c>
      <c r="BJ247" s="110"/>
      <c r="BK247" s="111">
        <v>2.7874309999999999E-2</v>
      </c>
      <c r="BL247" s="111">
        <v>426.57168237895303</v>
      </c>
      <c r="BM247" s="111">
        <v>486.369212179653</v>
      </c>
    </row>
    <row r="248" spans="1:65" ht="18.75" customHeight="1">
      <c r="A248" s="108" t="s">
        <v>210</v>
      </c>
      <c r="B248" s="108"/>
      <c r="C248" s="109">
        <v>488.06819999999999</v>
      </c>
      <c r="D248" s="109">
        <v>9.8800000000000008</v>
      </c>
      <c r="E248" s="109">
        <v>0</v>
      </c>
      <c r="F248" s="109">
        <v>1288.28151</v>
      </c>
      <c r="G248" s="109">
        <v>545.89012534999995</v>
      </c>
      <c r="H248" s="109">
        <v>4197.4082908903401</v>
      </c>
      <c r="I248" s="109">
        <v>6.1777994718331897</v>
      </c>
      <c r="J248" s="109">
        <v>0</v>
      </c>
      <c r="K248" s="109">
        <v>0</v>
      </c>
      <c r="L248" s="109">
        <v>12.9722651316</v>
      </c>
      <c r="M248" s="109">
        <v>1.6945344661469699</v>
      </c>
      <c r="N248" s="109">
        <v>4513.6733426993796</v>
      </c>
      <c r="O248" s="109">
        <v>5.5229821793999996</v>
      </c>
      <c r="P248" s="109">
        <v>347.200452720074</v>
      </c>
      <c r="Q248" s="109">
        <v>5644.9869239077198</v>
      </c>
      <c r="R248" s="109">
        <v>11123.584199999999</v>
      </c>
      <c r="S248" s="109">
        <v>1.5173821800000001E-2</v>
      </c>
      <c r="T248" s="109">
        <v>0</v>
      </c>
      <c r="U248" s="108"/>
      <c r="V248" s="109">
        <v>50.5484930343843</v>
      </c>
      <c r="W248" s="109">
        <v>4.6999463335134797</v>
      </c>
      <c r="X248" s="109">
        <v>4436.5442157536199</v>
      </c>
      <c r="Y248" s="108" t="s">
        <v>221</v>
      </c>
      <c r="Z248" s="109">
        <v>1343.465827326</v>
      </c>
      <c r="AA248" s="109">
        <v>17873.0023209549</v>
      </c>
      <c r="AB248" s="109">
        <v>138.8124</v>
      </c>
      <c r="AC248" s="109">
        <v>4941.291835</v>
      </c>
      <c r="AD248" s="109">
        <v>0</v>
      </c>
      <c r="AE248" s="109">
        <v>1.58811475409836</v>
      </c>
      <c r="AF248" s="109">
        <v>3.6423000000000001</v>
      </c>
      <c r="AG248" s="109">
        <v>0.70454785641314699</v>
      </c>
      <c r="AH248" s="108"/>
      <c r="AI248" s="109">
        <v>0.36423</v>
      </c>
      <c r="AJ248" s="109">
        <v>16727.717988103901</v>
      </c>
      <c r="AK248" s="109">
        <v>66.616550125570996</v>
      </c>
      <c r="AL248" s="109">
        <v>0</v>
      </c>
      <c r="AM248" s="109">
        <v>24812.561699999998</v>
      </c>
      <c r="AN248" s="109">
        <v>3.8224701518834601</v>
      </c>
      <c r="AO248" s="109">
        <v>282.11449302037403</v>
      </c>
      <c r="AP248" s="109">
        <v>326.81341240875901</v>
      </c>
      <c r="AQ248" s="109">
        <v>21.817377</v>
      </c>
      <c r="AR248" s="109">
        <v>1762.9871631875301</v>
      </c>
      <c r="AS248" s="109">
        <v>0</v>
      </c>
      <c r="AT248" s="109">
        <v>1.2141</v>
      </c>
      <c r="AU248" s="109">
        <v>5.6613483000000002</v>
      </c>
      <c r="AV248" s="109">
        <v>49.995898436656802</v>
      </c>
      <c r="AW248" s="109">
        <v>706.97042999999996</v>
      </c>
      <c r="AX248" s="109">
        <v>0</v>
      </c>
      <c r="AY248" s="109">
        <v>2099.6303285681101</v>
      </c>
      <c r="AZ248" s="109">
        <v>8154.8488524921704</v>
      </c>
      <c r="BA248" s="109">
        <v>6563.6716997526901</v>
      </c>
      <c r="BB248" s="109">
        <v>147</v>
      </c>
      <c r="BC248" s="109">
        <v>5269.2608</v>
      </c>
      <c r="BD248" s="108" t="s">
        <v>221</v>
      </c>
      <c r="BE248" s="109">
        <v>11432.7532536657</v>
      </c>
      <c r="BF248" s="109">
        <v>25970.033470310798</v>
      </c>
      <c r="BG248" s="109">
        <v>1.58811475409836</v>
      </c>
      <c r="BH248" s="109">
        <v>63110.4524316877</v>
      </c>
      <c r="BI248" s="109">
        <v>30608.8164958091</v>
      </c>
      <c r="BJ248" s="108"/>
      <c r="BK248" s="109">
        <v>545.89012534999995</v>
      </c>
      <c r="BL248" s="109">
        <v>16777.713886540601</v>
      </c>
      <c r="BM248" s="109">
        <v>148447.24777811801</v>
      </c>
    </row>
    <row r="249" spans="1:65" ht="18.75" customHeight="1">
      <c r="A249" s="108" t="s">
        <v>211</v>
      </c>
      <c r="B249" s="110"/>
      <c r="C249" s="111">
        <v>739.38689999999997</v>
      </c>
      <c r="D249" s="111">
        <v>9.7899999999999991</v>
      </c>
      <c r="E249" s="111">
        <v>0</v>
      </c>
      <c r="F249" s="111">
        <v>3764.6812799999998</v>
      </c>
      <c r="G249" s="111">
        <v>1042.1212186</v>
      </c>
      <c r="H249" s="111">
        <v>46281.477661014796</v>
      </c>
      <c r="I249" s="110" t="s">
        <v>221</v>
      </c>
      <c r="J249" s="111">
        <v>0</v>
      </c>
      <c r="K249" s="111">
        <v>0</v>
      </c>
      <c r="L249" s="111">
        <v>1.4911345520999999</v>
      </c>
      <c r="M249" s="111">
        <v>0</v>
      </c>
      <c r="N249" s="111">
        <v>2191.0020583526598</v>
      </c>
      <c r="O249" s="110" t="s">
        <v>221</v>
      </c>
      <c r="P249" s="111">
        <v>582.23519518747503</v>
      </c>
      <c r="Q249" s="111">
        <v>10010.827022539799</v>
      </c>
      <c r="R249" s="111">
        <v>26207.562600000001</v>
      </c>
      <c r="S249" s="111">
        <v>24.311650750199998</v>
      </c>
      <c r="T249" s="111">
        <v>0</v>
      </c>
      <c r="U249" s="110"/>
      <c r="V249" s="111">
        <v>149.31843862154099</v>
      </c>
      <c r="W249" s="111">
        <v>11.445444889869901</v>
      </c>
      <c r="X249" s="111">
        <v>236.24894404838</v>
      </c>
      <c r="Y249" s="110" t="s">
        <v>221</v>
      </c>
      <c r="Z249" s="111">
        <v>2977.3731536783998</v>
      </c>
      <c r="AA249" s="111">
        <v>12015.467506631299</v>
      </c>
      <c r="AB249" s="111">
        <v>48.855640000000001</v>
      </c>
      <c r="AC249" s="111">
        <v>7699.366223</v>
      </c>
      <c r="AD249" s="111">
        <v>0</v>
      </c>
      <c r="AE249" s="110"/>
      <c r="AF249" s="111">
        <v>0</v>
      </c>
      <c r="AG249" s="111">
        <v>1.7613696410328701</v>
      </c>
      <c r="AH249" s="111">
        <v>0</v>
      </c>
      <c r="AI249" s="111">
        <v>0.36423</v>
      </c>
      <c r="AJ249" s="111">
        <v>2772.22875486055</v>
      </c>
      <c r="AK249" s="111">
        <v>0</v>
      </c>
      <c r="AL249" s="111">
        <v>0</v>
      </c>
      <c r="AM249" s="111">
        <v>29074.538339999999</v>
      </c>
      <c r="AN249" s="111">
        <v>2.5179526690596901</v>
      </c>
      <c r="AO249" s="111">
        <v>1921.25250397831</v>
      </c>
      <c r="AP249" s="111">
        <v>43.367928832116803</v>
      </c>
      <c r="AQ249" s="111">
        <v>35.779527000000002</v>
      </c>
      <c r="AR249" s="111">
        <v>1199.19846385491</v>
      </c>
      <c r="AS249" s="111">
        <v>0</v>
      </c>
      <c r="AT249" s="111">
        <v>0</v>
      </c>
      <c r="AU249" s="111">
        <v>10.6865082</v>
      </c>
      <c r="AV249" s="111">
        <v>26.854446310535799</v>
      </c>
      <c r="AW249" s="111">
        <v>601.70795999999996</v>
      </c>
      <c r="AX249" s="111">
        <v>0</v>
      </c>
      <c r="AY249" s="111">
        <v>4033.6840472559002</v>
      </c>
      <c r="AZ249" s="111">
        <v>8134.3979375189601</v>
      </c>
      <c r="BA249" s="111">
        <v>3817.7604157291698</v>
      </c>
      <c r="BB249" s="111">
        <v>18</v>
      </c>
      <c r="BC249" s="111">
        <v>6344.652</v>
      </c>
      <c r="BD249" s="110" t="s">
        <v>221</v>
      </c>
      <c r="BE249" s="111">
        <v>6036.4254564249204</v>
      </c>
      <c r="BF249" s="111">
        <v>65195.336391545497</v>
      </c>
      <c r="BG249" s="110"/>
      <c r="BH249" s="111">
        <v>89636.804492404495</v>
      </c>
      <c r="BI249" s="111">
        <v>34471</v>
      </c>
      <c r="BJ249" s="110"/>
      <c r="BK249" s="111">
        <v>1042.1212186</v>
      </c>
      <c r="BL249" s="111">
        <v>2799.08320117109</v>
      </c>
      <c r="BM249" s="111">
        <v>199180.770760146</v>
      </c>
    </row>
    <row r="250" spans="1:65" ht="18.75" customHeight="1">
      <c r="A250" s="108" t="s">
        <v>212</v>
      </c>
      <c r="B250" s="108"/>
      <c r="C250" s="109">
        <v>144.47790000000001</v>
      </c>
      <c r="D250" s="109">
        <v>0</v>
      </c>
      <c r="E250" s="109">
        <v>0</v>
      </c>
      <c r="F250" s="109">
        <v>54.391680000000001</v>
      </c>
      <c r="G250" s="109">
        <v>75.27266693</v>
      </c>
      <c r="H250" s="109">
        <v>23.725098317323202</v>
      </c>
      <c r="I250" s="109">
        <v>0</v>
      </c>
      <c r="J250" s="109">
        <v>0</v>
      </c>
      <c r="K250" s="109">
        <v>14.0535835766589</v>
      </c>
      <c r="L250" s="109">
        <v>18.359235330299999</v>
      </c>
      <c r="M250" s="109">
        <v>0</v>
      </c>
      <c r="N250" s="109">
        <v>309.40634495376901</v>
      </c>
      <c r="O250" s="108" t="s">
        <v>221</v>
      </c>
      <c r="P250" s="109">
        <v>34.128351000000002</v>
      </c>
      <c r="Q250" s="109">
        <v>7158.1642763149703</v>
      </c>
      <c r="R250" s="109">
        <v>3745.4985000000001</v>
      </c>
      <c r="S250" s="109">
        <v>52.639103582099999</v>
      </c>
      <c r="T250" s="109">
        <v>0</v>
      </c>
      <c r="U250" s="108"/>
      <c r="V250" s="109">
        <v>25.285968432832899</v>
      </c>
      <c r="W250" s="109">
        <v>1.6749318690125301</v>
      </c>
      <c r="X250" s="109">
        <v>6406.5749271689401</v>
      </c>
      <c r="Y250" s="109">
        <v>23.067900000000002</v>
      </c>
      <c r="Z250" s="109">
        <v>806.90900229629995</v>
      </c>
      <c r="AA250" s="109">
        <v>741.46220159151198</v>
      </c>
      <c r="AB250" s="109">
        <v>23.556519999999999</v>
      </c>
      <c r="AC250" s="109">
        <v>1340.3386860000001</v>
      </c>
      <c r="AD250" s="109">
        <v>0</v>
      </c>
      <c r="AE250" s="109">
        <v>1479.0804713114801</v>
      </c>
      <c r="AF250" s="108"/>
      <c r="AG250" s="109">
        <v>4.9318349948920304</v>
      </c>
      <c r="AH250" s="109">
        <v>4.05489121177443E-2</v>
      </c>
      <c r="AI250" s="109">
        <v>0</v>
      </c>
      <c r="AJ250" s="109">
        <v>131.968515</v>
      </c>
      <c r="AK250" s="109">
        <v>0</v>
      </c>
      <c r="AL250" s="109">
        <v>0</v>
      </c>
      <c r="AM250" s="109">
        <v>7091.5581000000002</v>
      </c>
      <c r="AN250" s="109">
        <v>0.55893671621941798</v>
      </c>
      <c r="AO250" s="109">
        <v>0</v>
      </c>
      <c r="AP250" s="109">
        <v>24.891651459854</v>
      </c>
      <c r="AQ250" s="109">
        <v>0.12141</v>
      </c>
      <c r="AR250" s="109">
        <v>96.291483534142102</v>
      </c>
      <c r="AS250" s="109">
        <v>1.4900952825</v>
      </c>
      <c r="AT250" s="109">
        <v>0</v>
      </c>
      <c r="AU250" s="109">
        <v>8.4294963000000003</v>
      </c>
      <c r="AV250" s="109">
        <v>53.277149111256001</v>
      </c>
      <c r="AW250" s="109">
        <v>378.79919999999998</v>
      </c>
      <c r="AX250" s="109">
        <v>0</v>
      </c>
      <c r="AY250" s="109">
        <v>322.10531758136602</v>
      </c>
      <c r="AZ250" s="109">
        <v>9214.3777171165693</v>
      </c>
      <c r="BA250" s="109">
        <v>290.16996546983597</v>
      </c>
      <c r="BB250" s="109">
        <v>544</v>
      </c>
      <c r="BC250" s="109">
        <v>18198.928</v>
      </c>
      <c r="BD250" s="108" t="s">
        <v>221</v>
      </c>
      <c r="BE250" s="109">
        <v>6720.8603493549999</v>
      </c>
      <c r="BF250" s="109">
        <v>2055.5077841432399</v>
      </c>
      <c r="BG250" s="109">
        <v>1479.0804713114801</v>
      </c>
      <c r="BH250" s="109">
        <v>23861.391500174199</v>
      </c>
      <c r="BI250" s="109">
        <v>9825</v>
      </c>
      <c r="BJ250" s="108"/>
      <c r="BK250" s="109">
        <v>75.27266693</v>
      </c>
      <c r="BL250" s="109">
        <v>185.24566411125599</v>
      </c>
      <c r="BM250" s="109">
        <v>44202.358436025199</v>
      </c>
    </row>
    <row r="251" spans="1:65" ht="28.5" customHeight="1">
      <c r="A251" s="108" t="s">
        <v>88</v>
      </c>
      <c r="B251" s="110"/>
      <c r="C251" s="111">
        <v>27770.1093</v>
      </c>
      <c r="D251" s="111">
        <v>0</v>
      </c>
      <c r="E251" s="111">
        <v>110.0949</v>
      </c>
      <c r="F251" s="111">
        <v>58603.999949999998</v>
      </c>
      <c r="G251" s="111">
        <v>11230.590582819999</v>
      </c>
      <c r="H251" s="111">
        <v>4639.4171878022098</v>
      </c>
      <c r="I251" s="110" t="s">
        <v>221</v>
      </c>
      <c r="J251" s="111">
        <v>10.0808197332103</v>
      </c>
      <c r="K251" s="111">
        <v>806.52999484293105</v>
      </c>
      <c r="L251" s="111">
        <v>5024.7894995795696</v>
      </c>
      <c r="M251" s="111">
        <v>1322.0024962774801</v>
      </c>
      <c r="N251" s="111">
        <v>37711.634593393697</v>
      </c>
      <c r="O251" s="111">
        <v>2154.0744399987002</v>
      </c>
      <c r="P251" s="111">
        <v>26999.463520615798</v>
      </c>
      <c r="Q251" s="111">
        <v>206341.41406952601</v>
      </c>
      <c r="R251" s="111">
        <v>181942.59779999999</v>
      </c>
      <c r="S251" s="111">
        <v>2149.7863092164998</v>
      </c>
      <c r="T251" s="111">
        <v>0</v>
      </c>
      <c r="U251" s="110"/>
      <c r="V251" s="111">
        <v>2546.70047080616</v>
      </c>
      <c r="W251" s="111">
        <v>4478.9428568323401</v>
      </c>
      <c r="X251" s="111">
        <v>4035.5747140048802</v>
      </c>
      <c r="Y251" s="110" t="s">
        <v>221</v>
      </c>
      <c r="Z251" s="111">
        <v>50006.1606816528</v>
      </c>
      <c r="AA251" s="111">
        <v>25371.9578912467</v>
      </c>
      <c r="AB251" s="111">
        <v>2290.25738</v>
      </c>
      <c r="AC251" s="111">
        <v>5247.6888639999997</v>
      </c>
      <c r="AD251" s="111">
        <v>15.3371886678</v>
      </c>
      <c r="AE251" s="111">
        <v>293.23563183060099</v>
      </c>
      <c r="AF251" s="111">
        <v>421.29270000000002</v>
      </c>
      <c r="AG251" s="111">
        <v>658.39997181808599</v>
      </c>
      <c r="AH251" s="111">
        <v>72.250868049098202</v>
      </c>
      <c r="AI251" s="111">
        <v>792.92263949999995</v>
      </c>
      <c r="AJ251" s="111">
        <v>5776.3320708521496</v>
      </c>
      <c r="AK251" s="111">
        <v>15611.529352150301</v>
      </c>
      <c r="AL251" s="111">
        <v>0</v>
      </c>
      <c r="AM251" s="111">
        <v>1122323.02434</v>
      </c>
      <c r="AN251" s="111">
        <v>0.55395954154248594</v>
      </c>
      <c r="AO251" s="111">
        <v>331.79205639106198</v>
      </c>
      <c r="AP251" s="111">
        <v>11202.298129561999</v>
      </c>
      <c r="AQ251" s="111">
        <v>8847.0859949999995</v>
      </c>
      <c r="AR251" s="111">
        <v>64807.375610794101</v>
      </c>
      <c r="AS251" s="111">
        <v>322.25129578591202</v>
      </c>
      <c r="AT251" s="111">
        <v>537.36066000000005</v>
      </c>
      <c r="AU251" s="111">
        <v>2251.6346511000002</v>
      </c>
      <c r="AV251" s="111">
        <v>3798.91114286825</v>
      </c>
      <c r="AW251" s="111">
        <v>32358.546749562302</v>
      </c>
      <c r="AX251" s="111">
        <v>0</v>
      </c>
      <c r="AY251" s="111">
        <v>64199.648424372499</v>
      </c>
      <c r="AZ251" s="111">
        <v>129900.051562026</v>
      </c>
      <c r="BA251" s="111">
        <v>2118.5469301222602</v>
      </c>
      <c r="BB251" s="111">
        <v>3735</v>
      </c>
      <c r="BC251" s="111">
        <v>110289.2496</v>
      </c>
      <c r="BD251" s="110" t="s">
        <v>221</v>
      </c>
      <c r="BE251" s="111">
        <v>8776.3117195765099</v>
      </c>
      <c r="BF251" s="111">
        <v>33736.850384330297</v>
      </c>
      <c r="BG251" s="111">
        <v>293.23563183060099</v>
      </c>
      <c r="BH251" s="111">
        <v>2148598.0410666498</v>
      </c>
      <c r="BI251" s="111">
        <v>383381.28732309001</v>
      </c>
      <c r="BJ251" s="110"/>
      <c r="BK251" s="111">
        <v>11230.590582819999</v>
      </c>
      <c r="BL251" s="111">
        <v>9575.2432137203905</v>
      </c>
      <c r="BM251" s="111">
        <v>2595591.55992202</v>
      </c>
    </row>
    <row r="252" spans="1:65" ht="18.75" customHeight="1">
      <c r="A252" s="108" t="s">
        <v>213</v>
      </c>
      <c r="B252" s="108"/>
      <c r="C252" s="109">
        <v>33.994799999999998</v>
      </c>
      <c r="D252" s="108"/>
      <c r="E252" s="109">
        <v>0</v>
      </c>
      <c r="F252" s="109">
        <v>125.53794000000001</v>
      </c>
      <c r="G252" s="109">
        <v>18.34500624</v>
      </c>
      <c r="H252" s="109">
        <v>0.128940751724583</v>
      </c>
      <c r="I252" s="109">
        <v>0</v>
      </c>
      <c r="J252" s="109">
        <v>0.14795855120087101</v>
      </c>
      <c r="K252" s="109">
        <v>0.11267798655911999</v>
      </c>
      <c r="L252" s="109">
        <v>10.0133249589</v>
      </c>
      <c r="M252" s="109">
        <v>0.39463081369886999</v>
      </c>
      <c r="N252" s="109">
        <v>191.949554023589</v>
      </c>
      <c r="O252" s="108" t="s">
        <v>221</v>
      </c>
      <c r="P252" s="108" t="s">
        <v>221</v>
      </c>
      <c r="Q252" s="109">
        <v>2427.3626728061199</v>
      </c>
      <c r="R252" s="109">
        <v>2308.0041000000001</v>
      </c>
      <c r="S252" s="109">
        <v>1.8034544925</v>
      </c>
      <c r="T252" s="109">
        <v>0</v>
      </c>
      <c r="U252" s="108"/>
      <c r="V252" s="109">
        <v>4.3808127194844303E-2</v>
      </c>
      <c r="W252" s="109">
        <v>0.32834419066718601</v>
      </c>
      <c r="X252" s="109">
        <v>147.54111303221899</v>
      </c>
      <c r="Y252" s="108" t="s">
        <v>221</v>
      </c>
      <c r="Z252" s="109">
        <v>1131.3330352703999</v>
      </c>
      <c r="AA252" s="109">
        <v>137.864721485411</v>
      </c>
      <c r="AB252" s="109">
        <v>0</v>
      </c>
      <c r="AC252" s="109">
        <v>16.500377</v>
      </c>
      <c r="AD252" s="109">
        <v>0</v>
      </c>
      <c r="AE252" s="109">
        <v>312.42355191256797</v>
      </c>
      <c r="AF252" s="108"/>
      <c r="AG252" s="108"/>
      <c r="AH252" s="108"/>
      <c r="AI252" s="109">
        <v>58.668954300000003</v>
      </c>
      <c r="AJ252" s="109">
        <v>117</v>
      </c>
      <c r="AK252" s="109">
        <v>0</v>
      </c>
      <c r="AL252" s="109">
        <v>0</v>
      </c>
      <c r="AM252" s="109">
        <v>10975.34259</v>
      </c>
      <c r="AN252" s="109">
        <v>0</v>
      </c>
      <c r="AO252" s="109">
        <v>0</v>
      </c>
      <c r="AP252" s="109">
        <v>13.5150547445256</v>
      </c>
      <c r="AQ252" s="109">
        <v>203.37389099999999</v>
      </c>
      <c r="AR252" s="109">
        <v>2.5573620503375998</v>
      </c>
      <c r="AS252" s="109">
        <v>0</v>
      </c>
      <c r="AT252" s="109">
        <v>4.4921699999999998</v>
      </c>
      <c r="AU252" s="109">
        <v>0.19911239999999999</v>
      </c>
      <c r="AV252" s="109">
        <v>0.86348701963137697</v>
      </c>
      <c r="AW252" s="109">
        <v>1095.72525</v>
      </c>
      <c r="AX252" s="108"/>
      <c r="AY252" s="109">
        <v>292.50575188067103</v>
      </c>
      <c r="AZ252" s="109">
        <v>804.70326559498506</v>
      </c>
      <c r="BA252" s="109">
        <v>4.6412600000000004E-3</v>
      </c>
      <c r="BB252" s="109">
        <v>484</v>
      </c>
      <c r="BC252" s="109">
        <v>11782.4792</v>
      </c>
      <c r="BD252" s="108" t="s">
        <v>221</v>
      </c>
      <c r="BE252" s="109">
        <v>147.54575429221899</v>
      </c>
      <c r="BF252" s="109">
        <v>16.500377</v>
      </c>
      <c r="BG252" s="109">
        <v>312.42355191256797</v>
      </c>
      <c r="BH252" s="109">
        <v>25300.555737103099</v>
      </c>
      <c r="BI252" s="109">
        <v>657.14795855120099</v>
      </c>
      <c r="BJ252" s="108"/>
      <c r="BK252" s="109">
        <v>18.34500624</v>
      </c>
      <c r="BL252" s="109">
        <v>117.86348701963099</v>
      </c>
      <c r="BM252" s="109">
        <v>26570.381872118702</v>
      </c>
    </row>
    <row r="253" spans="1:65" ht="18.75" customHeight="1">
      <c r="A253" s="108" t="s">
        <v>214</v>
      </c>
      <c r="B253" s="110"/>
      <c r="C253" s="111">
        <v>2499.8319000000001</v>
      </c>
      <c r="D253" s="111">
        <v>1.45</v>
      </c>
      <c r="E253" s="111">
        <v>0</v>
      </c>
      <c r="F253" s="111">
        <v>29310.19515</v>
      </c>
      <c r="G253" s="111">
        <v>3737.6581416700001</v>
      </c>
      <c r="H253" s="111">
        <v>1497.77577203275</v>
      </c>
      <c r="I253" s="111">
        <v>0</v>
      </c>
      <c r="J253" s="111">
        <v>301.888911601296</v>
      </c>
      <c r="K253" s="111">
        <v>1.6447451678878</v>
      </c>
      <c r="L253" s="111">
        <v>16.468496760600001</v>
      </c>
      <c r="M253" s="111">
        <v>45.868792152053899</v>
      </c>
      <c r="N253" s="111">
        <v>7737.28232103767</v>
      </c>
      <c r="O253" s="111">
        <v>85.397876936100005</v>
      </c>
      <c r="P253" s="111">
        <v>2085.4039514764399</v>
      </c>
      <c r="Q253" s="111">
        <v>59261.483834784798</v>
      </c>
      <c r="R253" s="111">
        <v>47294.051399999997</v>
      </c>
      <c r="S253" s="111">
        <v>30.594538119599999</v>
      </c>
      <c r="T253" s="111">
        <v>0</v>
      </c>
      <c r="U253" s="111">
        <v>374.60230210521797</v>
      </c>
      <c r="V253" s="111">
        <v>1365.41542083124</v>
      </c>
      <c r="W253" s="111">
        <v>21.596886256554001</v>
      </c>
      <c r="X253" s="111">
        <v>6012.9635331549098</v>
      </c>
      <c r="Y253" s="110" t="s">
        <v>221</v>
      </c>
      <c r="Z253" s="111">
        <v>6474.7183806945004</v>
      </c>
      <c r="AA253" s="111">
        <v>27736.8202917772</v>
      </c>
      <c r="AB253" s="111">
        <v>50.499000000000002</v>
      </c>
      <c r="AC253" s="111">
        <v>8576.7482710000004</v>
      </c>
      <c r="AD253" s="111">
        <v>0</v>
      </c>
      <c r="AE253" s="111">
        <v>7.7937158469945302</v>
      </c>
      <c r="AF253" s="111">
        <v>2.4281999999999999</v>
      </c>
      <c r="AG253" s="111">
        <v>16.556874625709</v>
      </c>
      <c r="AH253" s="111">
        <v>0.81592555000355405</v>
      </c>
      <c r="AI253" s="111">
        <v>103.07709</v>
      </c>
      <c r="AJ253" s="111">
        <v>2353.1899164188198</v>
      </c>
      <c r="AK253" s="111">
        <v>6485.6563385611998</v>
      </c>
      <c r="AL253" s="111">
        <v>0</v>
      </c>
      <c r="AM253" s="111">
        <v>172589.29281000001</v>
      </c>
      <c r="AN253" s="111">
        <v>5.8456916580561504</v>
      </c>
      <c r="AO253" s="111">
        <v>646.59128717753299</v>
      </c>
      <c r="AP253" s="111">
        <v>504.04881386861302</v>
      </c>
      <c r="AQ253" s="111">
        <v>219.837087</v>
      </c>
      <c r="AR253" s="111">
        <v>1816.7227920508501</v>
      </c>
      <c r="AS253" s="111">
        <v>0</v>
      </c>
      <c r="AT253" s="111">
        <v>1.33551</v>
      </c>
      <c r="AU253" s="111">
        <v>52.553532599999997</v>
      </c>
      <c r="AV253" s="111">
        <v>312.06420889477999</v>
      </c>
      <c r="AW253" s="111">
        <v>9346.2408523484992</v>
      </c>
      <c r="AX253" s="110"/>
      <c r="AY253" s="111">
        <v>17432.851640255401</v>
      </c>
      <c r="AZ253" s="111">
        <v>126429.26802143401</v>
      </c>
      <c r="BA253" s="111">
        <v>1567.57825890862</v>
      </c>
      <c r="BB253" s="111">
        <v>395</v>
      </c>
      <c r="BC253" s="111">
        <v>184066.70480000001</v>
      </c>
      <c r="BD253" s="110" t="s">
        <v>221</v>
      </c>
      <c r="BE253" s="111">
        <v>8284.9277708991194</v>
      </c>
      <c r="BF253" s="111">
        <v>35886.718180691903</v>
      </c>
      <c r="BG253" s="111">
        <v>7.7937158469945302</v>
      </c>
      <c r="BH253" s="111">
        <v>662326.52283407596</v>
      </c>
      <c r="BI253" s="111">
        <v>73647.147552267706</v>
      </c>
      <c r="BJ253" s="110"/>
      <c r="BK253" s="111">
        <v>3737.6581416700001</v>
      </c>
      <c r="BL253" s="111">
        <v>2665.2541253136001</v>
      </c>
      <c r="BM253" s="111">
        <v>786556.022320766</v>
      </c>
    </row>
    <row r="254" spans="1:65" ht="28.5" customHeight="1">
      <c r="A254" s="108" t="s">
        <v>215</v>
      </c>
      <c r="B254" s="108"/>
      <c r="C254" s="109">
        <v>27.924299999999999</v>
      </c>
      <c r="D254" s="108"/>
      <c r="E254" s="109">
        <v>0</v>
      </c>
      <c r="F254" s="109">
        <v>2500.6817700000001</v>
      </c>
      <c r="G254" s="109">
        <v>3738.4792799299998</v>
      </c>
      <c r="H254" s="109">
        <v>151480.88453355699</v>
      </c>
      <c r="I254" s="108" t="s">
        <v>221</v>
      </c>
      <c r="J254" s="109">
        <v>25.619862699591899</v>
      </c>
      <c r="K254" s="109">
        <v>13.893358024200801</v>
      </c>
      <c r="L254" s="109">
        <v>49.9845795588</v>
      </c>
      <c r="M254" s="109">
        <v>0</v>
      </c>
      <c r="N254" s="109">
        <v>218.08736563531201</v>
      </c>
      <c r="O254" s="109">
        <v>0</v>
      </c>
      <c r="P254" s="109">
        <v>10.854054</v>
      </c>
      <c r="Q254" s="109">
        <v>4163.5874403923999</v>
      </c>
      <c r="R254" s="109">
        <v>534.20399999999995</v>
      </c>
      <c r="S254" s="109">
        <v>6.3048213000000004</v>
      </c>
      <c r="T254" s="109">
        <v>0</v>
      </c>
      <c r="U254" s="108"/>
      <c r="V254" s="109">
        <v>602.78205919808602</v>
      </c>
      <c r="W254" s="109">
        <v>252.82077552068</v>
      </c>
      <c r="X254" s="109">
        <v>351.199639989579</v>
      </c>
      <c r="Y254" s="108" t="s">
        <v>221</v>
      </c>
      <c r="Z254" s="109">
        <v>383.18267162699999</v>
      </c>
      <c r="AA254" s="109">
        <v>452.72712201591497</v>
      </c>
      <c r="AB254" s="109">
        <v>70.520399999999995</v>
      </c>
      <c r="AC254" s="109">
        <v>3245.8727260000001</v>
      </c>
      <c r="AD254" s="109">
        <v>0</v>
      </c>
      <c r="AE254" s="109">
        <v>22.8517759562842</v>
      </c>
      <c r="AF254" s="108"/>
      <c r="AG254" s="109">
        <v>0</v>
      </c>
      <c r="AH254" s="109">
        <v>0</v>
      </c>
      <c r="AI254" s="109">
        <v>0.36423</v>
      </c>
      <c r="AJ254" s="109">
        <v>420.28278499999999</v>
      </c>
      <c r="AK254" s="109">
        <v>138.17343126029999</v>
      </c>
      <c r="AL254" s="109">
        <v>0</v>
      </c>
      <c r="AM254" s="109">
        <v>42397.343280000001</v>
      </c>
      <c r="AN254" s="108"/>
      <c r="AO254" s="109">
        <v>1.68554429925813</v>
      </c>
      <c r="AP254" s="109">
        <v>26.773494525547399</v>
      </c>
      <c r="AQ254" s="109">
        <v>146.31119100000001</v>
      </c>
      <c r="AR254" s="109">
        <v>6504.5312737703798</v>
      </c>
      <c r="AS254" s="109">
        <v>0</v>
      </c>
      <c r="AT254" s="109">
        <v>0</v>
      </c>
      <c r="AU254" s="109">
        <v>0</v>
      </c>
      <c r="AV254" s="109">
        <v>2.1587175490784398</v>
      </c>
      <c r="AW254" s="109">
        <v>1470.0322799999999</v>
      </c>
      <c r="AX254" s="109">
        <v>0</v>
      </c>
      <c r="AY254" s="109">
        <v>34.382028281157098</v>
      </c>
      <c r="AZ254" s="109">
        <v>20600.187038722099</v>
      </c>
      <c r="BA254" s="109">
        <v>5640.8141999199997</v>
      </c>
      <c r="BB254" s="109">
        <v>3</v>
      </c>
      <c r="BC254" s="109">
        <v>9125.9976000000097</v>
      </c>
      <c r="BD254" s="108" t="s">
        <v>221</v>
      </c>
      <c r="BE254" s="109">
        <v>6063.8585990103702</v>
      </c>
      <c r="BF254" s="109">
        <v>153779.65371040799</v>
      </c>
      <c r="BG254" s="109">
        <v>22.8517759562842</v>
      </c>
      <c r="BH254" s="109">
        <v>46517.728475250398</v>
      </c>
      <c r="BI254" s="109">
        <v>45144.793293959898</v>
      </c>
      <c r="BJ254" s="108"/>
      <c r="BK254" s="109">
        <v>3738.4792799299998</v>
      </c>
      <c r="BL254" s="109">
        <v>390.44150254907902</v>
      </c>
      <c r="BM254" s="109">
        <v>255657.806637064</v>
      </c>
    </row>
    <row r="255" spans="1:65" ht="28.5" customHeight="1">
      <c r="A255" s="108" t="s">
        <v>216</v>
      </c>
      <c r="B255" s="110"/>
      <c r="C255" s="111">
        <v>132.33690000000001</v>
      </c>
      <c r="D255" s="111">
        <v>0</v>
      </c>
      <c r="E255" s="111">
        <v>0</v>
      </c>
      <c r="F255" s="111">
        <v>1011.58812</v>
      </c>
      <c r="G255" s="111">
        <v>11.440259470000001</v>
      </c>
      <c r="H255" s="111">
        <v>2376.6359357875099</v>
      </c>
      <c r="I255" s="110" t="s">
        <v>221</v>
      </c>
      <c r="J255" s="111">
        <v>0</v>
      </c>
      <c r="K255" s="111">
        <v>0</v>
      </c>
      <c r="L255" s="111">
        <v>10.3688972118</v>
      </c>
      <c r="M255" s="111">
        <v>17.155951651046699</v>
      </c>
      <c r="N255" s="111">
        <v>757.83317541738802</v>
      </c>
      <c r="O255" s="111">
        <v>9.5913900000000005</v>
      </c>
      <c r="P255" s="111">
        <v>186.02440200000001</v>
      </c>
      <c r="Q255" s="111">
        <v>2235.2651549530001</v>
      </c>
      <c r="R255" s="111">
        <v>2479.1922</v>
      </c>
      <c r="S255" s="111">
        <v>0</v>
      </c>
      <c r="T255" s="111">
        <v>0</v>
      </c>
      <c r="U255" s="110"/>
      <c r="V255" s="111">
        <v>0.19747617026203099</v>
      </c>
      <c r="W255" s="111">
        <v>0.68826789917667697</v>
      </c>
      <c r="X255" s="111">
        <v>57.238499009181801</v>
      </c>
      <c r="Y255" s="110" t="s">
        <v>221</v>
      </c>
      <c r="Z255" s="111">
        <v>901.35751152060004</v>
      </c>
      <c r="AA255" s="111">
        <v>6789.7629310344801</v>
      </c>
      <c r="AB255" s="111">
        <v>95.504000000000005</v>
      </c>
      <c r="AC255" s="111">
        <v>3558.957872</v>
      </c>
      <c r="AD255" s="111">
        <v>0</v>
      </c>
      <c r="AE255" s="110"/>
      <c r="AF255" s="110"/>
      <c r="AG255" s="110"/>
      <c r="AH255" s="110"/>
      <c r="AI255" s="111">
        <v>1.57833</v>
      </c>
      <c r="AJ255" s="111">
        <v>135.29605000000001</v>
      </c>
      <c r="AK255" s="111">
        <v>0</v>
      </c>
      <c r="AL255" s="111">
        <v>0</v>
      </c>
      <c r="AM255" s="111">
        <v>20643.220890000001</v>
      </c>
      <c r="AN255" s="110"/>
      <c r="AO255" s="111">
        <v>2.8238765492973501</v>
      </c>
      <c r="AP255" s="111">
        <v>16.052691605839399</v>
      </c>
      <c r="AQ255" s="111">
        <v>14.93343</v>
      </c>
      <c r="AR255" s="111">
        <v>8.4446427442535796</v>
      </c>
      <c r="AS255" s="111">
        <v>0</v>
      </c>
      <c r="AT255" s="111">
        <v>0</v>
      </c>
      <c r="AU255" s="111">
        <v>13.9645782</v>
      </c>
      <c r="AV255" s="111">
        <v>94.551828649635794</v>
      </c>
      <c r="AW255" s="111">
        <v>358.52373</v>
      </c>
      <c r="AX255" s="111">
        <v>0</v>
      </c>
      <c r="AY255" s="111">
        <v>940.07703642426895</v>
      </c>
      <c r="AZ255" s="111">
        <v>4699.7250025275498</v>
      </c>
      <c r="BA255" s="111">
        <v>832.06737065941604</v>
      </c>
      <c r="BB255" s="111">
        <v>28</v>
      </c>
      <c r="BC255" s="111">
        <v>11681.0272</v>
      </c>
      <c r="BD255" s="110" t="s">
        <v>221</v>
      </c>
      <c r="BE255" s="111">
        <v>984.80986966859803</v>
      </c>
      <c r="BF255" s="111">
        <v>10645.704764596299</v>
      </c>
      <c r="BG255" s="110"/>
      <c r="BH255" s="111">
        <v>33578.366098733502</v>
      </c>
      <c r="BI255" s="111">
        <v>81504</v>
      </c>
      <c r="BJ255" s="110"/>
      <c r="BK255" s="111">
        <v>11.440259470000001</v>
      </c>
      <c r="BL255" s="111">
        <v>229.84787864963599</v>
      </c>
      <c r="BM255" s="111">
        <v>126954.168871118</v>
      </c>
    </row>
    <row r="256" spans="1:65" ht="28.5" customHeight="1">
      <c r="A256" s="108" t="s">
        <v>217</v>
      </c>
      <c r="B256" s="108"/>
      <c r="C256" s="109">
        <v>47.349899999999998</v>
      </c>
      <c r="D256" s="108"/>
      <c r="E256" s="109">
        <v>0</v>
      </c>
      <c r="F256" s="109">
        <v>17.483039999999999</v>
      </c>
      <c r="G256" s="109">
        <v>1.2958609699999999</v>
      </c>
      <c r="H256" s="109">
        <v>1.80517052414416</v>
      </c>
      <c r="I256" s="109">
        <v>0</v>
      </c>
      <c r="J256" s="109">
        <v>0</v>
      </c>
      <c r="K256" s="109">
        <v>0</v>
      </c>
      <c r="L256" s="109">
        <v>10.1240302392</v>
      </c>
      <c r="M256" s="109">
        <v>0</v>
      </c>
      <c r="N256" s="109">
        <v>71.062175319371406</v>
      </c>
      <c r="O256" s="109">
        <v>8.4231429146999997</v>
      </c>
      <c r="P256" s="108" t="s">
        <v>221</v>
      </c>
      <c r="Q256" s="109">
        <v>918.58549839968305</v>
      </c>
      <c r="R256" s="109">
        <v>1420.4970000000001</v>
      </c>
      <c r="S256" s="109">
        <v>0.59882325839999995</v>
      </c>
      <c r="T256" s="109">
        <v>0</v>
      </c>
      <c r="U256" s="108"/>
      <c r="V256" s="109">
        <v>34.884363061011797</v>
      </c>
      <c r="W256" s="108"/>
      <c r="X256" s="109">
        <v>26.9534118092892</v>
      </c>
      <c r="Y256" s="108" t="s">
        <v>221</v>
      </c>
      <c r="Z256" s="109">
        <v>71.0420562252</v>
      </c>
      <c r="AA256" s="109">
        <v>1.93965517241379</v>
      </c>
      <c r="AB256" s="109">
        <v>102.5</v>
      </c>
      <c r="AC256" s="109">
        <v>9.6195330000000006</v>
      </c>
      <c r="AD256" s="109">
        <v>0</v>
      </c>
      <c r="AE256" s="109">
        <v>294.95757513661198</v>
      </c>
      <c r="AF256" s="109">
        <v>0</v>
      </c>
      <c r="AG256" s="109">
        <v>1.40909571282629</v>
      </c>
      <c r="AH256" s="108"/>
      <c r="AI256" s="109">
        <v>0.12141</v>
      </c>
      <c r="AJ256" s="109">
        <v>0.25</v>
      </c>
      <c r="AK256" s="109">
        <v>0</v>
      </c>
      <c r="AL256" s="109">
        <v>0</v>
      </c>
      <c r="AM256" s="109">
        <v>1743.20478</v>
      </c>
      <c r="AN256" s="108"/>
      <c r="AO256" s="109">
        <v>0</v>
      </c>
      <c r="AP256" s="109">
        <v>5.8166058394160602</v>
      </c>
      <c r="AQ256" s="109">
        <v>13.367241</v>
      </c>
      <c r="AR256" s="109">
        <v>356.65961988025998</v>
      </c>
      <c r="AS256" s="109">
        <v>0</v>
      </c>
      <c r="AT256" s="109">
        <v>6.6775500000000001</v>
      </c>
      <c r="AU256" s="109">
        <v>0</v>
      </c>
      <c r="AV256" s="109">
        <v>0.172697403926276</v>
      </c>
      <c r="AW256" s="109">
        <v>17.079355392299998</v>
      </c>
      <c r="AX256" s="109">
        <v>3.2879139859525899</v>
      </c>
      <c r="AY256" s="109">
        <v>57.906573947212003</v>
      </c>
      <c r="AZ256" s="109">
        <v>426.31988676574701</v>
      </c>
      <c r="BA256" s="109">
        <v>0.1</v>
      </c>
      <c r="BB256" s="109">
        <v>445</v>
      </c>
      <c r="BC256" s="109">
        <v>14459.251200000001</v>
      </c>
      <c r="BD256" s="108" t="s">
        <v>221</v>
      </c>
      <c r="BE256" s="109">
        <v>132.841325795242</v>
      </c>
      <c r="BF256" s="109">
        <v>9.6195330000000006</v>
      </c>
      <c r="BG256" s="109">
        <v>294.95757513661198</v>
      </c>
      <c r="BH256" s="109">
        <v>5199.7496973629304</v>
      </c>
      <c r="BI256" s="109">
        <v>1087</v>
      </c>
      <c r="BJ256" s="108"/>
      <c r="BK256" s="109">
        <v>1.2958609699999999</v>
      </c>
      <c r="BL256" s="109">
        <v>0.42269740392627603</v>
      </c>
      <c r="BM256" s="109">
        <v>6725.8866896687096</v>
      </c>
    </row>
    <row r="257" spans="1:65" ht="28.5" customHeight="1">
      <c r="A257" s="108" t="s">
        <v>100</v>
      </c>
      <c r="B257" s="110"/>
      <c r="C257" s="111">
        <v>556.05780000000004</v>
      </c>
      <c r="D257" s="110"/>
      <c r="E257" s="111">
        <v>0</v>
      </c>
      <c r="F257" s="111">
        <v>474.83451000000002</v>
      </c>
      <c r="G257" s="111">
        <v>3348.5437905499998</v>
      </c>
      <c r="H257" s="111">
        <v>709.43201598865301</v>
      </c>
      <c r="I257" s="111">
        <v>0</v>
      </c>
      <c r="J257" s="111">
        <v>17.037358563091999</v>
      </c>
      <c r="K257" s="111">
        <v>0.32454229918438599</v>
      </c>
      <c r="L257" s="111">
        <v>0</v>
      </c>
      <c r="M257" s="111">
        <v>6.5603048086187297</v>
      </c>
      <c r="N257" s="111">
        <v>724.83418825758804</v>
      </c>
      <c r="O257" s="110" t="s">
        <v>221</v>
      </c>
      <c r="P257" s="111">
        <v>603.17194911099705</v>
      </c>
      <c r="Q257" s="111">
        <v>6019.15549677532</v>
      </c>
      <c r="R257" s="111">
        <v>9085.1103000000003</v>
      </c>
      <c r="S257" s="111">
        <v>0.52942894470000001</v>
      </c>
      <c r="T257" s="111">
        <v>0</v>
      </c>
      <c r="U257" s="111">
        <v>3.4453869036601299</v>
      </c>
      <c r="V257" s="111">
        <v>90.3507119978389</v>
      </c>
      <c r="W257" s="111">
        <v>9.4386147759284</v>
      </c>
      <c r="X257" s="111">
        <v>86.718299740255702</v>
      </c>
      <c r="Y257" s="110" t="s">
        <v>221</v>
      </c>
      <c r="Z257" s="111">
        <v>3620.7714173247</v>
      </c>
      <c r="AA257" s="111">
        <v>1283.6372679045101</v>
      </c>
      <c r="AB257" s="111">
        <v>0</v>
      </c>
      <c r="AC257" s="111">
        <v>1222.1619109999999</v>
      </c>
      <c r="AD257" s="111">
        <v>0</v>
      </c>
      <c r="AE257" s="110"/>
      <c r="AF257" s="110"/>
      <c r="AG257" s="110"/>
      <c r="AH257" s="110"/>
      <c r="AI257" s="111">
        <v>3.3994800000000001</v>
      </c>
      <c r="AJ257" s="111">
        <v>52.420935</v>
      </c>
      <c r="AK257" s="111">
        <v>9716.0960589060996</v>
      </c>
      <c r="AL257" s="111">
        <v>0</v>
      </c>
      <c r="AM257" s="111">
        <v>86770.148669999995</v>
      </c>
      <c r="AN257" s="110"/>
      <c r="AO257" s="111">
        <v>0.68320438397920102</v>
      </c>
      <c r="AP257" s="111">
        <v>31.5636405109489</v>
      </c>
      <c r="AQ257" s="111">
        <v>1128.6030780000001</v>
      </c>
      <c r="AR257" s="111">
        <v>86.223086802226206</v>
      </c>
      <c r="AS257" s="111">
        <v>0</v>
      </c>
      <c r="AT257" s="111">
        <v>24.282</v>
      </c>
      <c r="AU257" s="111">
        <v>2.2618683000000002</v>
      </c>
      <c r="AV257" s="111">
        <v>27.027143714462099</v>
      </c>
      <c r="AW257" s="111">
        <v>5612.3943675029996</v>
      </c>
      <c r="AX257" s="110"/>
      <c r="AY257" s="111">
        <v>1147.2739963291399</v>
      </c>
      <c r="AZ257" s="111">
        <v>8545.0854312000793</v>
      </c>
      <c r="BA257" s="111">
        <v>96.541047425042805</v>
      </c>
      <c r="BB257" s="111">
        <v>8</v>
      </c>
      <c r="BC257" s="111">
        <v>2960.8375999999998</v>
      </c>
      <c r="BD257" s="110" t="s">
        <v>221</v>
      </c>
      <c r="BE257" s="111">
        <v>183.25934716529801</v>
      </c>
      <c r="BF257" s="111">
        <v>2522.2954556334198</v>
      </c>
      <c r="BG257" s="110"/>
      <c r="BH257" s="111">
        <v>120533.18925189201</v>
      </c>
      <c r="BI257" s="111">
        <v>32472.578804372901</v>
      </c>
      <c r="BJ257" s="110"/>
      <c r="BK257" s="111">
        <v>3348.5437905499998</v>
      </c>
      <c r="BL257" s="111">
        <v>79.448078714462099</v>
      </c>
      <c r="BM257" s="111">
        <v>159139.314728328</v>
      </c>
    </row>
    <row r="258" spans="1:65" ht="18.75" customHeight="1">
      <c r="A258" s="108" t="s">
        <v>218</v>
      </c>
      <c r="B258" s="108"/>
      <c r="C258" s="109">
        <v>319.30829999999997</v>
      </c>
      <c r="D258" s="108"/>
      <c r="E258" s="109">
        <v>0</v>
      </c>
      <c r="F258" s="109">
        <v>406.11644999999999</v>
      </c>
      <c r="G258" s="109">
        <v>466.75638524999999</v>
      </c>
      <c r="H258" s="109">
        <v>7165.7533363419498</v>
      </c>
      <c r="I258" s="109">
        <v>0</v>
      </c>
      <c r="J258" s="109">
        <v>0</v>
      </c>
      <c r="K258" s="109">
        <v>10.4839972431338</v>
      </c>
      <c r="L258" s="109">
        <v>292.22316285210002</v>
      </c>
      <c r="M258" s="109">
        <v>2.1393535955154599</v>
      </c>
      <c r="N258" s="109">
        <v>183.94484921749901</v>
      </c>
      <c r="O258" s="108" t="s">
        <v>221</v>
      </c>
      <c r="P258" s="109">
        <v>75.043520999999998</v>
      </c>
      <c r="Q258" s="109">
        <v>8694.7464980911409</v>
      </c>
      <c r="R258" s="109">
        <v>2161.098</v>
      </c>
      <c r="S258" s="109">
        <v>0</v>
      </c>
      <c r="T258" s="109">
        <v>0</v>
      </c>
      <c r="U258" s="108"/>
      <c r="V258" s="109">
        <v>3.8745031451395098E-3</v>
      </c>
      <c r="W258" s="109">
        <v>0.310082286668243</v>
      </c>
      <c r="X258" s="109">
        <v>4047.2434728373701</v>
      </c>
      <c r="Y258" s="108" t="s">
        <v>221</v>
      </c>
      <c r="Z258" s="109">
        <v>1030.9850065349999</v>
      </c>
      <c r="AA258" s="109">
        <v>1857.1535145888599</v>
      </c>
      <c r="AB258" s="109">
        <v>0</v>
      </c>
      <c r="AC258" s="109">
        <v>1056.8071379999999</v>
      </c>
      <c r="AD258" s="109">
        <v>0</v>
      </c>
      <c r="AE258" s="109">
        <v>521.77554986338805</v>
      </c>
      <c r="AF258" s="109">
        <v>0</v>
      </c>
      <c r="AG258" s="109">
        <v>0</v>
      </c>
      <c r="AH258" s="108"/>
      <c r="AI258" s="109">
        <v>1.45692</v>
      </c>
      <c r="AJ258" s="109">
        <v>2942.03814620817</v>
      </c>
      <c r="AK258" s="109">
        <v>0</v>
      </c>
      <c r="AL258" s="109">
        <v>1.4819865443669001E-3</v>
      </c>
      <c r="AM258" s="109">
        <v>22716.782279999999</v>
      </c>
      <c r="AN258" s="108"/>
      <c r="AO258" s="109">
        <v>6.0212923325189998</v>
      </c>
      <c r="AP258" s="109">
        <v>15.1117700729927</v>
      </c>
      <c r="AQ258" s="109">
        <v>963.57046500000001</v>
      </c>
      <c r="AR258" s="109">
        <v>144.489515338959</v>
      </c>
      <c r="AS258" s="109">
        <v>5.9131453554000002</v>
      </c>
      <c r="AT258" s="109">
        <v>0</v>
      </c>
      <c r="AU258" s="109">
        <v>3.6932922000000001</v>
      </c>
      <c r="AV258" s="109">
        <v>2723.1790138114802</v>
      </c>
      <c r="AW258" s="109">
        <v>287.36907449850003</v>
      </c>
      <c r="AX258" s="109">
        <v>0</v>
      </c>
      <c r="AY258" s="109">
        <v>841.84266990667697</v>
      </c>
      <c r="AZ258" s="109">
        <v>4493.9894853907599</v>
      </c>
      <c r="BA258" s="109">
        <v>2636.05364879322</v>
      </c>
      <c r="BB258" s="109">
        <v>66</v>
      </c>
      <c r="BC258" s="109">
        <v>8401.78640000001</v>
      </c>
      <c r="BD258" s="108" t="s">
        <v>221</v>
      </c>
      <c r="BE258" s="109">
        <v>6683.2971216305996</v>
      </c>
      <c r="BF258" s="109">
        <v>9219.7277436085496</v>
      </c>
      <c r="BG258" s="109">
        <v>521.77554986338805</v>
      </c>
      <c r="BH258" s="109">
        <v>26925.634228164599</v>
      </c>
      <c r="BI258" s="109">
        <v>6204</v>
      </c>
      <c r="BJ258" s="108"/>
      <c r="BK258" s="109">
        <v>466.75638524999999</v>
      </c>
      <c r="BL258" s="109">
        <v>5665.2186420061798</v>
      </c>
      <c r="BM258" s="109">
        <v>55686.409670523302</v>
      </c>
    </row>
    <row r="259" spans="1:65" ht="18.75" customHeight="1">
      <c r="A259" s="108" t="s">
        <v>367</v>
      </c>
      <c r="B259" s="111">
        <v>0</v>
      </c>
      <c r="C259" s="111">
        <v>4755.6297000000004</v>
      </c>
      <c r="D259" s="110"/>
      <c r="E259" s="111">
        <v>0</v>
      </c>
      <c r="F259" s="111">
        <v>2518.1648100000002</v>
      </c>
      <c r="G259" s="110"/>
      <c r="H259" s="111">
        <v>5713.4936496679802</v>
      </c>
      <c r="I259" s="111">
        <v>1893.9786480431501</v>
      </c>
      <c r="J259" s="110"/>
      <c r="K259" s="110"/>
      <c r="L259" s="111">
        <v>12179.7779282637</v>
      </c>
      <c r="M259" s="111">
        <v>659.50932819479704</v>
      </c>
      <c r="N259" s="111">
        <v>228.542490280001</v>
      </c>
      <c r="O259" s="111">
        <v>240.681497615099</v>
      </c>
      <c r="P259" s="111">
        <v>1864.7746978195501</v>
      </c>
      <c r="Q259" s="111">
        <v>12335.8217418394</v>
      </c>
      <c r="R259" s="111">
        <v>343.59030000000001</v>
      </c>
      <c r="S259" s="110"/>
      <c r="T259" s="111">
        <v>0</v>
      </c>
      <c r="U259" s="110"/>
      <c r="V259" s="111">
        <v>0</v>
      </c>
      <c r="W259" s="111">
        <v>0</v>
      </c>
      <c r="X259" s="111">
        <v>1285.82143167302</v>
      </c>
      <c r="Y259" s="111">
        <v>107132.18399999999</v>
      </c>
      <c r="Z259" s="111">
        <v>104.9010397146</v>
      </c>
      <c r="AA259" s="111">
        <v>3997.8116710875302</v>
      </c>
      <c r="AB259" s="111">
        <v>0</v>
      </c>
      <c r="AC259" s="111">
        <v>1840.2030420000001</v>
      </c>
      <c r="AD259" s="110"/>
      <c r="AE259" s="111">
        <v>857.73716871584702</v>
      </c>
      <c r="AF259" s="111">
        <v>137.19329999999999</v>
      </c>
      <c r="AG259" s="111">
        <v>217.35301370345601</v>
      </c>
      <c r="AH259" s="110"/>
      <c r="AI259" s="111">
        <v>657.67796999999996</v>
      </c>
      <c r="AJ259" s="111">
        <v>17814.16</v>
      </c>
      <c r="AK259" s="111">
        <v>1665.2620085794899</v>
      </c>
      <c r="AL259" s="110"/>
      <c r="AM259" s="111">
        <v>33101.222399999999</v>
      </c>
      <c r="AN259" s="110"/>
      <c r="AO259" s="111">
        <v>12.394903960373799</v>
      </c>
      <c r="AP259" s="111">
        <v>0</v>
      </c>
      <c r="AQ259" s="111">
        <v>11595.954087</v>
      </c>
      <c r="AR259" s="111">
        <v>1361.9221660068699</v>
      </c>
      <c r="AS259" s="111">
        <v>36.742758901073898</v>
      </c>
      <c r="AT259" s="110"/>
      <c r="AU259" s="111">
        <v>0</v>
      </c>
      <c r="AV259" s="111">
        <v>92.220413696631098</v>
      </c>
      <c r="AW259" s="111">
        <v>20687.174493370199</v>
      </c>
      <c r="AX259" s="111">
        <v>0</v>
      </c>
      <c r="AY259" s="111">
        <v>7630.8714422356097</v>
      </c>
      <c r="AZ259" s="111">
        <v>31768.424830654101</v>
      </c>
      <c r="BA259" s="111">
        <v>1826.1936619717301</v>
      </c>
      <c r="BB259" s="111">
        <v>122</v>
      </c>
      <c r="BC259" s="111">
        <v>106824.2736</v>
      </c>
      <c r="BD259" s="111">
        <v>25166</v>
      </c>
      <c r="BE259" s="111">
        <v>3124.4099976051298</v>
      </c>
      <c r="BF259" s="111">
        <v>13445.487010798701</v>
      </c>
      <c r="BG259" s="111">
        <v>857.73716871584702</v>
      </c>
      <c r="BH259" s="111">
        <v>356504.38759559899</v>
      </c>
      <c r="BI259" s="111">
        <v>26831.262008579499</v>
      </c>
      <c r="BJ259" s="111">
        <v>0</v>
      </c>
      <c r="BK259" s="110"/>
      <c r="BL259" s="111">
        <v>17906.380413696599</v>
      </c>
      <c r="BM259" s="111">
        <v>418669.66419499402</v>
      </c>
    </row>
    <row r="260" spans="1:65" ht="28.5" customHeight="1">
      <c r="A260" s="108" t="s">
        <v>219</v>
      </c>
      <c r="B260" s="109">
        <v>0</v>
      </c>
      <c r="C260" s="109">
        <v>36612.399599999997</v>
      </c>
      <c r="D260" s="109">
        <v>21.12</v>
      </c>
      <c r="E260" s="109">
        <v>110.0949</v>
      </c>
      <c r="F260" s="109">
        <v>97555.48461</v>
      </c>
      <c r="G260" s="109">
        <v>24216.393317779999</v>
      </c>
      <c r="H260" s="109">
        <v>218390.69047772599</v>
      </c>
      <c r="I260" s="109">
        <v>2915.5871788132499</v>
      </c>
      <c r="J260" s="109">
        <v>354.77491114839103</v>
      </c>
      <c r="K260" s="109">
        <v>847.04289914055596</v>
      </c>
      <c r="L260" s="109">
        <v>12179.8416424713</v>
      </c>
      <c r="M260" s="109">
        <v>2055.3253919593599</v>
      </c>
      <c r="N260" s="109">
        <v>54839.2524585879</v>
      </c>
      <c r="O260" s="109">
        <v>2288.5039676151</v>
      </c>
      <c r="P260" s="109">
        <v>30952.105311110801</v>
      </c>
      <c r="Q260" s="109">
        <v>312903.551287001</v>
      </c>
      <c r="R260" s="109">
        <v>288301.40010000003</v>
      </c>
      <c r="S260" s="109">
        <v>2266.5833034858001</v>
      </c>
      <c r="T260" s="109">
        <v>0</v>
      </c>
      <c r="U260" s="109">
        <v>378.04768900887802</v>
      </c>
      <c r="V260" s="109">
        <v>4865.5310847837</v>
      </c>
      <c r="W260" s="109">
        <v>4781.94615085441</v>
      </c>
      <c r="X260" s="109">
        <v>27130.622202221599</v>
      </c>
      <c r="Y260" s="109">
        <v>180715.1427</v>
      </c>
      <c r="Z260" s="109">
        <v>68852.199783865493</v>
      </c>
      <c r="AA260" s="109">
        <v>94261.803713527799</v>
      </c>
      <c r="AB260" s="109">
        <v>2820.5053400000002</v>
      </c>
      <c r="AC260" s="109">
        <v>36915.353435999998</v>
      </c>
      <c r="AD260" s="109">
        <v>15.3371886678</v>
      </c>
      <c r="AE260" s="109">
        <v>3791.4435553278699</v>
      </c>
      <c r="AF260" s="109">
        <v>480.78359999999998</v>
      </c>
      <c r="AG260" s="109">
        <v>683.76369464895902</v>
      </c>
      <c r="AH260" s="109">
        <v>73.1073425112195</v>
      </c>
      <c r="AI260" s="109">
        <v>960.83266949999995</v>
      </c>
      <c r="AJ260" s="109">
        <v>49210.885161443599</v>
      </c>
      <c r="AK260" s="109">
        <v>33552.210836473503</v>
      </c>
      <c r="AL260" s="109">
        <v>1.4819865443669001E-3</v>
      </c>
      <c r="AM260" s="109">
        <v>1541137.0177800001</v>
      </c>
      <c r="AN260" s="109">
        <v>13.2990107367612</v>
      </c>
      <c r="AO260" s="109">
        <v>3192.9642581323301</v>
      </c>
      <c r="AP260" s="109">
        <v>12210.253193430701</v>
      </c>
      <c r="AQ260" s="109">
        <v>11595.954087</v>
      </c>
      <c r="AR260" s="109">
        <v>77890.479091165893</v>
      </c>
      <c r="AS260" s="109">
        <v>366.39729532488599</v>
      </c>
      <c r="AT260" s="109">
        <v>575.36198999999999</v>
      </c>
      <c r="AU260" s="109">
        <v>2349.0843875999999</v>
      </c>
      <c r="AV260" s="109">
        <v>7181.2761474663102</v>
      </c>
      <c r="AW260" s="109">
        <v>52248.009482784</v>
      </c>
      <c r="AX260" s="109">
        <v>3.2879139859525899</v>
      </c>
      <c r="AY260" s="109">
        <v>91401.907814802398</v>
      </c>
      <c r="AZ260" s="109">
        <v>321402.95420078898</v>
      </c>
      <c r="BA260" s="109">
        <v>25389.501840011999</v>
      </c>
      <c r="BB260" s="109">
        <v>5995</v>
      </c>
      <c r="BC260" s="109">
        <v>382580.17440000002</v>
      </c>
      <c r="BD260" s="109">
        <v>691549</v>
      </c>
      <c r="BE260" s="109">
        <v>58571.300565088699</v>
      </c>
      <c r="BF260" s="109">
        <v>352483.43480606697</v>
      </c>
      <c r="BG260" s="109">
        <v>3791.4435553278699</v>
      </c>
      <c r="BH260" s="109">
        <v>3602092.8234091001</v>
      </c>
      <c r="BI260" s="109">
        <v>725834.03343663097</v>
      </c>
      <c r="BJ260" s="109">
        <v>0</v>
      </c>
      <c r="BK260" s="109">
        <v>24216.393317779999</v>
      </c>
      <c r="BL260" s="109">
        <v>56392.162790896502</v>
      </c>
      <c r="BM260" s="109">
        <v>4823381.5918808896</v>
      </c>
    </row>
  </sheetData>
  <pageMargins left="1.18" right="0.79" top="0.79" bottom="0.79" header="0" footer="0"/>
  <pageSetup paperSize="9" fitToWidth="0" fitToHeight="0"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Quickscan listed countries</vt:lpstr>
      <vt:lpstr>Scoring and ranking top tax hav</vt:lpstr>
      <vt:lpstr>Scoring explained</vt:lpstr>
      <vt:lpstr>Ranking debt liability countrie</vt:lpstr>
      <vt:lpstr>CDIS Inward debt</vt:lpstr>
      <vt:lpstr>CDIS Outward debt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Esme Berkhout</dc:creator>
  <cp:lastModifiedBy>Isabelle Tallec</cp:lastModifiedBy>
  <cp:lastPrinted>2016-11-10T09:52:37Z</cp:lastPrinted>
  <dcterms:created xsi:type="dcterms:W3CDTF">2016-10-17T08:48:50Z</dcterms:created>
  <dcterms:modified xsi:type="dcterms:W3CDTF">2016-12-08T12:07:27Z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